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firstSheet="3" activeTab="7"/>
  </bookViews>
  <sheets>
    <sheet name="СВОД" sheetId="1" r:id="rId1"/>
    <sheet name="СТ.210" sheetId="2" r:id="rId2"/>
    <sheet name="СТ.210 (2)" sheetId="3" r:id="rId3"/>
    <sheet name="соц вып" sheetId="4" r:id="rId4"/>
    <sheet name="налоги" sheetId="5" r:id="rId5"/>
    <sheet name="В.р. 810" sheetId="6" r:id="rId6"/>
    <sheet name="прочие кроме закупок" sheetId="7" r:id="rId7"/>
    <sheet name="закупки" sheetId="8" r:id="rId8"/>
  </sheets>
  <definedNames>
    <definedName name="bssPhr100" localSheetId="0">'СВОД'!$A$63</definedName>
    <definedName name="bssPhr101" localSheetId="0">'СВОД'!$A$64</definedName>
    <definedName name="bssPhr109" localSheetId="0">'СВОД'!$A$76</definedName>
    <definedName name="bssPhr110" localSheetId="0">'СВОД'!$A$78</definedName>
    <definedName name="bssPhr111" localSheetId="0">'СВОД'!$A$79</definedName>
    <definedName name="bssPhr112" localSheetId="0">'СВОД'!$B$80</definedName>
    <definedName name="bssPhr113" localSheetId="0">'СВОД'!$A$81</definedName>
    <definedName name="bssPhr114" localSheetId="0">'СВОД'!$A$82</definedName>
    <definedName name="bssPhr115" localSheetId="0">'СВОД'!$A$83</definedName>
    <definedName name="bssPhr116" localSheetId="0">'СВОД'!$A$84</definedName>
    <definedName name="bssPhr117" localSheetId="0">'СВОД'!$B$85</definedName>
    <definedName name="bssPhr118" localSheetId="0">'СВОД'!$A$86</definedName>
    <definedName name="bssPhr119" localSheetId="0">'СВОД'!$A$87</definedName>
    <definedName name="bssPhr120" localSheetId="0">'СВОД'!$A$88</definedName>
    <definedName name="bssPhr121" localSheetId="0">'СВОД'!$A$89</definedName>
    <definedName name="bssPhr122" localSheetId="0">'СВОД'!$A$90</definedName>
    <definedName name="bssPhr123" localSheetId="0">'СВОД'!$A$91</definedName>
    <definedName name="bssPhr129" localSheetId="0">'СВОД'!$A$101</definedName>
    <definedName name="bssPhr130" localSheetId="0">'СВОД'!$A$103</definedName>
    <definedName name="bssPhr140" localSheetId="0">'СВОД'!$A$116</definedName>
    <definedName name="bssPhr141" localSheetId="0">'СВОД'!$A$117</definedName>
    <definedName name="bssPhr142" localSheetId="0">'СВОД'!$A$118</definedName>
    <definedName name="bssPhr143" localSheetId="0">'СВОД'!$B$119</definedName>
    <definedName name="bssPhr144" localSheetId="0">'СВОД'!$B$120</definedName>
    <definedName name="bssPhr145" localSheetId="0">'СВОД'!$B$121</definedName>
    <definedName name="bssPhr146" localSheetId="0">'СВОД'!$B$122</definedName>
    <definedName name="bssPhr147" localSheetId="0">'СВОД'!$B$123</definedName>
    <definedName name="bssPhr148" localSheetId="0">'СВОД'!$B$124</definedName>
    <definedName name="bssPhr149" localSheetId="0">'СВОД'!$B$125</definedName>
    <definedName name="bssPhr154" localSheetId="0">'СВОД'!$A$131</definedName>
    <definedName name="bssPhr155" localSheetId="0">'СВОД'!$A$132</definedName>
    <definedName name="bssPhr156" localSheetId="0">'СВОД'!$A$133</definedName>
    <definedName name="bssPhr157" localSheetId="0">'СВОД'!$C$134</definedName>
    <definedName name="bssPhr163" localSheetId="0">'СВОД'!$A$144</definedName>
    <definedName name="bssPhr164" localSheetId="0">'СВОД'!$A$146</definedName>
    <definedName name="bssPhr165" localSheetId="0">'СВОД'!$A$147</definedName>
    <definedName name="bssPhr166" localSheetId="0">'СВОД'!$B$148</definedName>
    <definedName name="bssPhr167" localSheetId="0">'СВОД'!$A$149</definedName>
    <definedName name="bssPhr168" localSheetId="0">'СВОД'!$B$150</definedName>
    <definedName name="bssPhr174" localSheetId="0">'СВОД'!$A$160</definedName>
    <definedName name="bssPhr175" localSheetId="0">'СВОД'!$A$162</definedName>
    <definedName name="bssPhr183" localSheetId="0">'СВОД'!$A$174</definedName>
    <definedName name="bssPhr184" localSheetId="0">'СВОД'!$A$176</definedName>
    <definedName name="bssPhr185" localSheetId="0">'СВОД'!$A$177</definedName>
    <definedName name="bssPhr194" localSheetId="0">'СВОД'!$A$189</definedName>
    <definedName name="bssPhr195" localSheetId="0">'СВОД'!$C$189</definedName>
    <definedName name="bssPhr196" localSheetId="0">'СВОД'!$A$192</definedName>
    <definedName name="bssPhr197" localSheetId="0">'СВОД'!$B$193</definedName>
    <definedName name="bssPhr198" localSheetId="0">'СВОД'!$B$194</definedName>
    <definedName name="bssPhr199" localSheetId="0">'СВОД'!$B$195</definedName>
    <definedName name="bssPhr200" localSheetId="0">'СВОД'!$B$196</definedName>
    <definedName name="bssPhr201" localSheetId="0">'СВОД'!$B$197</definedName>
    <definedName name="bssPhr202" localSheetId="0">'СВОД'!$B$198</definedName>
    <definedName name="bssPhr203" localSheetId="0">'СВОД'!$B$199</definedName>
    <definedName name="bssPhr204" localSheetId="0">'СВОД'!$B$200</definedName>
    <definedName name="bssPhr212" localSheetId="0">'СВОД'!$A$211</definedName>
    <definedName name="bssPhr213" localSheetId="0">'СВОД'!$A$213</definedName>
    <definedName name="bssPhr214" localSheetId="0">'СВОД'!$B$214</definedName>
    <definedName name="bssPhr215" localSheetId="0">'СВОД'!$B$215</definedName>
    <definedName name="bssPhr223" localSheetId="0">'СВОД'!$A$226</definedName>
    <definedName name="bssPhr224" localSheetId="0">'СВОД'!$A$228</definedName>
    <definedName name="bssPhr226" localSheetId="0">'СВОД'!$B$230</definedName>
    <definedName name="bssPhr230" localSheetId="0">'СВОД'!$B$234</definedName>
    <definedName name="bssPhr234" localSheetId="0">'СВОД'!$B$238</definedName>
    <definedName name="bssPhr238" localSheetId="0">'СВОД'!$B$242</definedName>
    <definedName name="bssPhr242" localSheetId="0">'СВОД'!$B$246</definedName>
    <definedName name="bssPhr251" localSheetId="0">'СВОД'!$A$258</definedName>
    <definedName name="bssPhr252" localSheetId="0">'СВОД'!$A$260</definedName>
    <definedName name="bssPhr253" localSheetId="0">'СВОД'!$B$261</definedName>
    <definedName name="bssPhr254" localSheetId="0">'СВОД'!$B$262</definedName>
    <definedName name="bssPhr257" localSheetId="0">'СВОД'!$B$265</definedName>
    <definedName name="bssPhr258" localSheetId="0">'СВОД'!$B$266</definedName>
    <definedName name="bssPhr268" localSheetId="0">'СВОД'!$A$279</definedName>
    <definedName name="bssPhr269" localSheetId="0">'СВОД'!$A$280</definedName>
    <definedName name="bssPhr270" localSheetId="0">'СВОД'!$A$281</definedName>
    <definedName name="bssPhr271" localSheetId="0">'СВОД'!$B$282</definedName>
    <definedName name="bssPhr272" localSheetId="0">'СВОД'!$B$283</definedName>
    <definedName name="bssPhr273" localSheetId="0">'СВОД'!$B$284</definedName>
    <definedName name="bssPhr274" localSheetId="0">'СВОД'!$B$285</definedName>
    <definedName name="bssPhr275" localSheetId="0">'СВОД'!$B$286</definedName>
    <definedName name="bssPhr277" localSheetId="0">'СВОД'!$A$288</definedName>
    <definedName name="bssPhr278" localSheetId="0">'СВОД'!$B$289</definedName>
    <definedName name="bssPhr279" localSheetId="0">'СВОД'!$B$290</definedName>
    <definedName name="bssPhr280" localSheetId="0">'СВОД'!$B$291</definedName>
    <definedName name="bssPhr282" localSheetId="0">'СВОД'!$A$293</definedName>
    <definedName name="bssPhr283" localSheetId="0">'СВОД'!$B$294</definedName>
    <definedName name="bssPhr284" localSheetId="0">'СВОД'!$B$295</definedName>
    <definedName name="bssPhr285" localSheetId="0">'СВОД'!$B$296</definedName>
    <definedName name="bssPhr287" localSheetId="0">'СВОД'!$A$298</definedName>
    <definedName name="bssPhr288" localSheetId="0">'СВОД'!$B$299</definedName>
    <definedName name="bssPhr296" localSheetId="0">'СВОД'!$A$310</definedName>
    <definedName name="bssPhr297" localSheetId="0">'СВОД'!$A$312</definedName>
    <definedName name="bssPhr298" localSheetId="0">'СВОД'!$B$313</definedName>
    <definedName name="bssPhr299" localSheetId="0">'СВОД'!$B$314</definedName>
    <definedName name="bssPhr301" localSheetId="0">'СВОД'!$B$316</definedName>
    <definedName name="bssPhr302" localSheetId="0">'СВОД'!$B$317</definedName>
    <definedName name="bssPhr304" localSheetId="0">'СВОД'!$B$319</definedName>
    <definedName name="bssPhr305" localSheetId="0">'СВОД'!$B$320</definedName>
    <definedName name="bssPhr306" localSheetId="0">'СВОД'!$B$321</definedName>
    <definedName name="bssPhr315" localSheetId="0">'СВОД'!$A$333</definedName>
    <definedName name="bssPhr316" localSheetId="0">'СВОД'!$B$335</definedName>
    <definedName name="bssPhr317" localSheetId="0">'СВОД'!$B$336</definedName>
    <definedName name="bssPhr318" localSheetId="0">'СВОД'!$B$337</definedName>
    <definedName name="bssPhr327" localSheetId="0">'СВОД'!$A$349</definedName>
    <definedName name="bssPhr328" localSheetId="0">'СВОД'!$A$350</definedName>
    <definedName name="bssPhr329" localSheetId="0">'СВОД'!$B$351</definedName>
    <definedName name="bssPhr330" localSheetId="0">'СВОД'!$B$352</definedName>
    <definedName name="bssPhr62" localSheetId="0">'СВОД'!$A$15</definedName>
    <definedName name="bssPhr63" localSheetId="0">'СВОД'!$C$15</definedName>
    <definedName name="bssPhr64" localSheetId="0">'СВОД'!$B$18</definedName>
    <definedName name="bssPhr65" localSheetId="0">'СВОД'!$B$19</definedName>
    <definedName name="bssPhr66" localSheetId="0">'СВОД'!#REF!</definedName>
    <definedName name="bssPhr67" localSheetId="0">'СВОД'!$A$22</definedName>
    <definedName name="bssPhr76" localSheetId="0">'СВОД'!$A$34</definedName>
    <definedName name="bssPhr77" localSheetId="0">'СВОД'!$A$35</definedName>
    <definedName name="bssPhr78" localSheetId="0">'СВОД'!$A$37</definedName>
    <definedName name="bssPhr79" localSheetId="0">'СВОД'!$A$38</definedName>
    <definedName name="bssPhr80" localSheetId="0">'СВОД'!$B$39</definedName>
    <definedName name="bssPhr81" localSheetId="0">'СВОД'!$A$40</definedName>
    <definedName name="bssPhr82" localSheetId="0">'СВОД'!$A$41</definedName>
    <definedName name="bssPhr83" localSheetId="0">'СВОД'!$A$42</definedName>
    <definedName name="bssPhr86" localSheetId="0">'СВОД'!$A$45</definedName>
    <definedName name="bssPhr87" localSheetId="0">'СВОД'!$B$46</definedName>
    <definedName name="bssPhr88" localSheetId="0">'СВОД'!$A$47</definedName>
    <definedName name="bssPhr89" localSheetId="0">'СВОД'!$A$48</definedName>
    <definedName name="bssPhr90" localSheetId="0">'СВОД'!$A$49</definedName>
    <definedName name="bssPhr98" localSheetId="0">'СВОД'!$A$60</definedName>
    <definedName name="bssPhr99" localSheetId="0">'СВОД'!$D$60</definedName>
    <definedName name="ZAP0VLE2QK" localSheetId="0">'СВОД'!$B$22</definedName>
    <definedName name="ZAP10BI2SS" localSheetId="0">'СВОД'!$C$22</definedName>
    <definedName name="ZAP124Q2U9" localSheetId="0">'СВОД'!$B$63</definedName>
    <definedName name="ZAP129U30E" localSheetId="0">'СВОД'!$B$37</definedName>
    <definedName name="ZAP12HK2U9" localSheetId="0">'СВОД'!$C$26</definedName>
    <definedName name="ZAP12JK306" localSheetId="0">'СВОД'!$D$22</definedName>
    <definedName name="ZAP13JS2VH" localSheetId="0">'СВОД'!$B$192</definedName>
    <definedName name="ZAP13OM31I" localSheetId="0">'СВОД'!$B$176</definedName>
    <definedName name="ZAP143A2VO" localSheetId="0">'СВОД'!$E$26</definedName>
    <definedName name="ZAP14KC30V" localSheetId="0">'СВОД'!$B$117</definedName>
    <definedName name="ZAP14NC30J" localSheetId="0">'СВОД'!$C$63</definedName>
    <definedName name="ZAP14VU2TQ" localSheetId="0">'СВОД'!$B$103</definedName>
    <definedName name="ZAP15022TS" localSheetId="0">'СВОД'!$B$162</definedName>
    <definedName name="ZAP156M30U" localSheetId="0">'СВОД'!$B$213</definedName>
    <definedName name="ZAP157830C" localSheetId="0">'СВОД'!$E$22</definedName>
    <definedName name="ZAP158C33P" localSheetId="0">'СВОД'!$B$280</definedName>
    <definedName name="ZAP15CA318" localSheetId="0">'СВОД'!$D$37</definedName>
    <definedName name="ZAP15KU32H" localSheetId="0">'СВОД'!$B$132</definedName>
    <definedName name="ZAP15PQ31J" localSheetId="0">'СВОД'!$B$350</definedName>
    <definedName name="ZAP1636361" localSheetId="0">'СВОД'!$B$228</definedName>
    <definedName name="ZAP16PU32M" localSheetId="0">'СВОД'!$F$26</definedName>
    <definedName name="ZAP172K371" localSheetId="0">'СВОД'!$B$146</definedName>
    <definedName name="ZAP174E32R" localSheetId="0">'СВОД'!$C$192</definedName>
    <definedName name="ZAP17M233S" localSheetId="0">'СВОД'!$C$176</definedName>
    <definedName name="ZAP17NK31G" localSheetId="0">'СВОД'!$D$63</definedName>
    <definedName name="ZAP17PU30H" localSheetId="0">'СВОД'!$F$22</definedName>
    <definedName name="ZAP17QK31V" localSheetId="0">'СВОД'!$C$103</definedName>
    <definedName name="ZAP17RK321" localSheetId="0">'СВОД'!$C$162</definedName>
    <definedName name="ZAP18BA33G" localSheetId="0">'СВОД'!$E$117</definedName>
    <definedName name="ZAP18Q632L" localSheetId="0">'СВОД'!$C$213</definedName>
    <definedName name="ZAP198831R" localSheetId="0">'СВОД'!$D$350</definedName>
    <definedName name="ZAP19BI344" localSheetId="0">'СВОД'!$E$37</definedName>
    <definedName name="ZAP1AB830L" localSheetId="0">'СВОД'!$G$22</definedName>
    <definedName name="ZAP1AFS35L" localSheetId="0">'СВОД'!$G$26</definedName>
    <definedName name="ZAP1AFU37A" localSheetId="0">'СВОД'!$D$280</definedName>
    <definedName name="ZAP1ANE34L" localSheetId="0">'СВОД'!$B$260</definedName>
    <definedName name="ZAP1B1833D" localSheetId="0">'СВОД'!$D$136</definedName>
    <definedName name="ZAP1B1E390" localSheetId="0">'СВОД'!$D$132</definedName>
    <definedName name="ZAP1BJU369" localSheetId="0">'СВОД'!$D$228</definedName>
    <definedName name="ZAP1BKM34V" localSheetId="0">'СВОД'!$D$192</definedName>
    <definedName name="ZAP1BMI33N" localSheetId="0">'СВОД'!$C$203</definedName>
    <definedName name="ZAP1BPM341" localSheetId="0">'СВОД'!$D$103</definedName>
    <definedName name="ZAP1BRI343" localSheetId="0">'СВОД'!$D$162</definedName>
    <definedName name="ZAP1BTG35T" localSheetId="0">'СВОД'!$E$63</definedName>
    <definedName name="ZAP1CFU2UI" localSheetId="0">'СВОД'!$A$26</definedName>
    <definedName name="ZAP1CMK322" localSheetId="0">'СВОД'!$E$350</definedName>
    <definedName name="ZAP1COU36D" localSheetId="0">'СВОД'!$D$176</definedName>
    <definedName name="ZAP1CQO30O" localSheetId="0">'СВОД'!$H$22</definedName>
    <definedName name="ZAP1D0833J" localSheetId="0">'СВОД'!$D$351</definedName>
    <definedName name="ZAP1D1C379" localSheetId="0">'СВОД'!$D$146</definedName>
    <definedName name="ZAP1DKI369" localSheetId="0">'СВОД'!$D$213</definedName>
    <definedName name="ZAP1DMM3AM" localSheetId="0">'СВОД'!$B$78</definedName>
    <definedName name="ZAP1E1Q39U" localSheetId="0">'СВОД'!$F$117</definedName>
    <definedName name="ZAP1F783AH" localSheetId="0">'СВОД'!$F$37</definedName>
    <definedName name="ZAP1F8030Q" localSheetId="0">'СВОД'!$I$22</definedName>
    <definedName name="ZAP1FEM32N" localSheetId="0">'СВОД'!$B$82</definedName>
    <definedName name="ZAP1FGO34T" localSheetId="0">'СВОД'!$D$260</definedName>
    <definedName name="ZAP1FIE389" localSheetId="0">'СВОД'!$F$128</definedName>
    <definedName name="ZAP1FJS37O" localSheetId="0">'СВОД'!$H$26</definedName>
    <definedName name="ZAP1FKM38A" localSheetId="0">'СВОД'!$E$136</definedName>
    <definedName name="ZAP1FLQ36C" localSheetId="0">'СВОД'!$D$152</definedName>
    <definedName name="ZAP1FUE376" localSheetId="0">'СВОД'!$D$52</definedName>
    <definedName name="ZAP1G1U33F" localSheetId="0">'СВОД'!$B$81</definedName>
    <definedName name="ZAP1G20377" localSheetId="0">'СВОД'!$C$67</definedName>
    <definedName name="ZAP1G4G328" localSheetId="0">'СВОД'!$F$350</definedName>
    <definedName name="ZAP1G543AR" localSheetId="0">'СВОД'!$D$67</definedName>
    <definedName name="ZAP1G7U332" localSheetId="0">'СВОД'!$D$38</definedName>
    <definedName name="ZAP1G8E333" localSheetId="0">'СВОД'!$D$45</definedName>
    <definedName name="ZAP1G8I37T" localSheetId="0">'СВОД'!$C$181</definedName>
    <definedName name="ZAP1G8I385" localSheetId="0">'СВОД'!$B$312</definedName>
    <definedName name="ZAP1GBO393" localSheetId="0">'СВОД'!$C$108</definedName>
    <definedName name="ZAP1GNA36A" localSheetId="0">'СВОД'!$E$103</definedName>
    <definedName name="ZAP1H1U35S" localSheetId="0">'СВОД'!$D$336</definedName>
    <definedName name="ZAP1H4E384" localSheetId="0">'СВОД'!$E$162</definedName>
    <definedName name="ZAP1H4M334" localSheetId="0">'СВОД'!$E$310</definedName>
    <definedName name="ZAP1H54358" localSheetId="0">'СВОД'!$D$250</definedName>
    <definedName name="ZAP1H86384" localSheetId="0">'СВОД'!$E$228</definedName>
    <definedName name="ZAP1H8C35P" localSheetId="0">'СВОД'!$B$52</definedName>
    <definedName name="ZAP1H8M359" localSheetId="0">'СВОД'!$D$271</definedName>
    <definedName name="ZAP1HHS398" localSheetId="0">'СВОД'!$E$192</definedName>
    <definedName name="ZAP1HII30R" localSheetId="0">'СВОД'!$J$22</definedName>
    <definedName name="ZAP1HNE3BP" localSheetId="0">'СВОД'!$D$356</definedName>
    <definedName name="ZAP1HO6397" localSheetId="0">'СВОД'!$E$132</definedName>
    <definedName name="ZAP1HRQ3DO" localSheetId="0">'СВОД'!$E$280</definedName>
    <definedName name="ZAP1HSS395" localSheetId="0">'СВОД'!$F$63</definedName>
    <definedName name="ZAP1HT636J" localSheetId="0">'СВОД'!$D$335</definedName>
    <definedName name="ZAP1HUI38R" localSheetId="0">'СВОД'!$A$13</definedName>
    <definedName name="ZAP1I5I368" localSheetId="0">'СВОД'!$B$136</definedName>
    <definedName name="ZAP1IMG36I" localSheetId="0">'СВОД'!$B$203</definedName>
    <definedName name="ZAP1IS439F" localSheetId="0">'СВОД'!$E$176</definedName>
    <definedName name="ZAP1J1M37F" localSheetId="0">'СВОД'!$A$58</definedName>
    <definedName name="ZAP1J3A3A6" localSheetId="0">'СВОД'!$C$166</definedName>
    <definedName name="ZAP1J76395" localSheetId="0">'СВОД'!$E$146</definedName>
    <definedName name="ZAP1JGS38K" localSheetId="0">'СВОД'!$A$32</definedName>
    <definedName name="ZAP1JK438V" localSheetId="0">'СВОД'!$E$213</definedName>
    <definedName name="ZAP1JOI394" localSheetId="0">'СВОД'!$A$2</definedName>
    <definedName name="ZAP1KHI37G" localSheetId="0">'СВОД'!$E$38</definedName>
    <definedName name="ZAP1KI430R" localSheetId="0">'СВОД'!$E$76</definedName>
    <definedName name="ZAP1KIG37H" localSheetId="0">'СВОД'!$E$45</definedName>
    <definedName name="ZAP1KMM38F" localSheetId="0">'СВОД'!$E$152</definedName>
    <definedName name="ZAP1L243A4" localSheetId="0">'СВОД'!$G$117</definedName>
    <definedName name="ZAP1L2C38K" localSheetId="0">'СВОД'!$G$350</definedName>
    <definedName name="ZAP1L2E399" localSheetId="0">'СВОД'!$E$52</definedName>
    <definedName name="ZAP1L4E393" localSheetId="0">'СВОД'!#REF!</definedName>
    <definedName name="ZAP1LAE3A7" localSheetId="0">'СВОД'!$I$26</definedName>
    <definedName name="ZAP1LDS36F" localSheetId="0">'СВОД'!$B$128</definedName>
    <definedName name="ZAP1LN439E" localSheetId="0">'СВОД'!$D$203</definedName>
    <definedName name="ZAP1LNC3BA" localSheetId="0">'СВОД'!$E$260</definedName>
    <definedName name="ZAP1LQM39F" localSheetId="0">'СВОД'!$E$250</definedName>
    <definedName name="ZAP1LRC3A4" localSheetId="0">'СВОД'!$B$356</definedName>
    <definedName name="ZAP1LS03BH" localSheetId="0">'СВОД'!$A$114</definedName>
    <definedName name="ZAP1LTA39K" localSheetId="0">'СВОД'!$D$181</definedName>
    <definedName name="ZAP1LTA3B6" localSheetId="0">'СВОД'!$A$129</definedName>
    <definedName name="ZAP1LU839G" localSheetId="0">'СВОД'!$E$271</definedName>
    <definedName name="ZAP1LVI36N" localSheetId="0">'СВОД'!$B$108</definedName>
    <definedName name="ZAP1M1C36O" localSheetId="0">'СВОД'!$B$152</definedName>
    <definedName name="ZAP1M1O3EA" localSheetId="0">'СВОД'!$D$78</definedName>
    <definedName name="ZAP1M1Q39H" localSheetId="0">'СВОД'!$D$302</definedName>
    <definedName name="ZAP1M343C5" localSheetId="0">'СВОД'!$A$137</definedName>
    <definedName name="ZAP1M4I3C6" localSheetId="0">'СВОД'!$A$187</definedName>
    <definedName name="ZAP1M4M38A" localSheetId="0">'СВОД'!$E$336</definedName>
    <definedName name="ZAP1M5036Q" localSheetId="0">'СВОД'!$B$181</definedName>
    <definedName name="ZAP1M8C3B1" localSheetId="0">'СВОД'!$A$256</definedName>
    <definedName name="ZAP1M8M399" localSheetId="0">'СВОД'!$F$351</definedName>
    <definedName name="ZAP1M8M3CF" localSheetId="0">'СВОД'!$A$209</definedName>
    <definedName name="ZAP1MC03BU" localSheetId="0">'СВОД'!$A$224</definedName>
    <definedName name="ZAP1MCQ3AK" localSheetId="0">'СВОД'!$A$277</definedName>
    <definedName name="ZAP1MEQ3C8" localSheetId="0">'СВОД'!$A$331</definedName>
    <definedName name="ZAP1MGG37D" localSheetId="0">'СВОД'!$E$351</definedName>
    <definedName name="ZAP1MKI3CB" localSheetId="0">'СВОД'!$A$308</definedName>
    <definedName name="ZAP1ML6391" localSheetId="0">'СВОД'!$D$261</definedName>
    <definedName name="ZAP1MMG3B7" localSheetId="0">'СВОД'!$D$108</definedName>
    <definedName name="ZAP1MMU37A" localSheetId="0">'СВОД'!$B$67</definedName>
    <definedName name="ZAP1MNG3CS" localSheetId="0">'СВОД'!$A$347</definedName>
    <definedName name="ZAP1MV039R" localSheetId="0">'СВОД'!$D$265</definedName>
    <definedName name="ZAP1N1A36K" localSheetId="0">'СВОД'!$I$15</definedName>
    <definedName name="ZAP1N303BS" localSheetId="0">'СВОД'!$E$67</definedName>
    <definedName name="ZAP1N8K388" localSheetId="0">'СВОД'!$F$228</definedName>
    <definedName name="ZAP1N9U3ED" localSheetId="0">'СВОД'!$G$37</definedName>
    <definedName name="ZAP1NG6368" localSheetId="0">'СВОД'!$D$79</definedName>
    <definedName name="ZAP1NHA3B5" localSheetId="0">'СВОД'!$B$293</definedName>
    <definedName name="ZAP1NHC36N" localSheetId="0">'СВОД'!$D$298</definedName>
    <definedName name="ZAP1NHC3BN" localSheetId="0">'СВОД'!$D$312</definedName>
    <definedName name="ZAP1NHK36R" localSheetId="0">'СВОД'!$E$335</definedName>
    <definedName name="ZAP1NNQ3AC" localSheetId="0">'СВОД'!$B$166</definedName>
    <definedName name="ZAP1O4K3C8" localSheetId="0">'СВОД'!#REF!</definedName>
    <definedName name="ZAP1O52383" localSheetId="0">'СВОД'!$B$250</definedName>
    <definedName name="ZAP1O8K384" localSheetId="0">'СВОД'!$B$271</definedName>
    <definedName name="ZAP1O8U3AH" localSheetId="0">'СВОД'!$D$293</definedName>
    <definedName name="ZAP1OH43BR" localSheetId="0">'СВОД'!$F$192</definedName>
    <definedName name="ZAP1OLI3B2" localSheetId="0">'СВОД'!$F$132</definedName>
    <definedName name="ZAP1PBQ3A9" localSheetId="0">'СВОД'!$D$288</definedName>
    <definedName name="ZAP1PEM39J" localSheetId="0">'СВОД'!$D$84</definedName>
    <definedName name="ZAP1PF43EF" localSheetId="0">'СВОД'!$E$356</definedName>
    <definedName name="ZAP1PPK39A" localSheetId="0">'СВОД'!$F$146</definedName>
    <definedName name="ZAP1PQQ34M" localSheetId="0">'СВОД'!$F$258</definedName>
    <definedName name="ZAP1Q1K3C9" localSheetId="0">'СВОД'!$D$166</definedName>
    <definedName name="ZAP1QCO3AN" localSheetId="0">'СВОД'!$F$38</definedName>
    <definedName name="ZAP1QE43AO" localSheetId="0">'СВОД'!$F$45</definedName>
    <definedName name="ZAP1QGU360" localSheetId="0">'СВОД'!$J$15</definedName>
    <definedName name="ZAP1QJ23AD" localSheetId="0">'СВОД'!$A$94</definedName>
    <definedName name="ZAP1QN03B0" localSheetId="0">'СВОД'!$B$325</definedName>
    <definedName name="ZAP1QP03BO" localSheetId="0">'СВОД'!$F$52</definedName>
    <definedName name="ZAP1QQ23AB" localSheetId="0">'СВОД'!$A$153</definedName>
    <definedName name="ZAP1RBS3B5" localSheetId="0">'СВОД'!$E$203</definedName>
    <definedName name="ZAP1RFE3B6" localSheetId="0">'СВОД'!$F$250</definedName>
    <definedName name="ZAP1RHU3FA" localSheetId="0">'СВОД'!$D$281</definedName>
    <definedName name="ZAP1RJ03B7" localSheetId="0">'СВОД'!$F$271</definedName>
    <definedName name="ZAP1RJE3ID" localSheetId="0">'СВОД'!$F$280</definedName>
    <definedName name="ZAP1RJI38B" localSheetId="0">'СВОД'!$B$302</definedName>
    <definedName name="ZAP1RMI3B8" localSheetId="0">'СВОД'!$E$302</definedName>
    <definedName name="ZAP1RQ43B9" localSheetId="0">'СВОД'!$D$325</definedName>
    <definedName name="ZAP1RT83BF" localSheetId="0">'СВОД'!$A$7</definedName>
    <definedName name="ZAP1RTM3BA" localSheetId="0">'СВОД'!$E$341</definedName>
    <definedName name="ZAP1S0M3BR" localSheetId="0">'СВОД'!$G$35</definedName>
    <definedName name="ZAP1S3A3B4" localSheetId="0">'СВОД'!$A$145</definedName>
    <definedName name="ZAP1SAI36J" localSheetId="0">'СВОД'!$E$298</definedName>
    <definedName name="ZAP1SJQ3BD" localSheetId="0">'СВОД'!$F$336</definedName>
    <definedName name="ZAP1SP23BP" localSheetId="0">'СВОД'!$A$182</definedName>
    <definedName name="ZAP1SU034G" localSheetId="0">'СВОД'!$F$279</definedName>
    <definedName name="ZAP1SVI3FD" localSheetId="0">'СВОД'!$A$8</definedName>
    <definedName name="ZAP1T4A39R" localSheetId="0">'СВОД'!$E$265</definedName>
    <definedName name="ZAP1T5C3CC" localSheetId="0">'СВОД'!$G$351</definedName>
    <definedName name="ZAP1T7C3BF" localSheetId="0">'СВОД'!$F$260</definedName>
    <definedName name="ZAP1T9A3A3" localSheetId="0">'СВОД'!$A$12</definedName>
    <definedName name="ZAP1TCU3CR" localSheetId="0">'СВОД'!$E$261</definedName>
    <definedName name="ZAP1TGS3BG" localSheetId="0">'СВОД'!$A$72</definedName>
    <definedName name="ZAP1TL43AV" localSheetId="0">'СВОД'!$A$31</definedName>
    <definedName name="ZAP1TMG3B0" localSheetId="0">'СВОД'!$A$57</definedName>
    <definedName name="ZAP1TTM3BH" localSheetId="0">'СВОД'!$G$228</definedName>
    <definedName name="ZAP1U9I3E4" localSheetId="0">'СВОД'!$D$313</definedName>
    <definedName name="ZAP1UAC358" localSheetId="0">'СВОД'!$D$310</definedName>
    <definedName name="ZAP1UCK3CP" localSheetId="0">'СВОД'!$D$76</definedName>
    <definedName name="ZAP1UCM3EN" localSheetId="0">'СВОД'!$A$109</definedName>
    <definedName name="ZAP1UDC3E7" localSheetId="0">'СВОД'!$D$316</definedName>
    <definedName name="ZAP1UDS3D0" localSheetId="0">'СВОД'!$E$226</definedName>
    <definedName name="ZAP1UF43BK" localSheetId="0">'СВОД'!$E$190</definedName>
    <definedName name="ZAP1UMU3D9" localSheetId="0">'СВОД'!$F$335</definedName>
    <definedName name="ZAP1UOU3DV" localSheetId="0">'СВОД'!$A$68</definedName>
    <definedName name="ZAP1UR43BN" localSheetId="0">'СВОД'!$A$190</definedName>
    <definedName name="ZAP1UUK3BK" localSheetId="0">'СВОД'!$A$113</definedName>
    <definedName name="ZAP1V423BN" localSheetId="0">'СВОД'!$A$186</definedName>
    <definedName name="ZAP1V4I39I" localSheetId="0">'СВОД'!$B$64</definedName>
    <definedName name="ZAP1V5E3BO" localSheetId="0">'СВОД'!$A$208</definedName>
    <definedName name="ZAP1V6Q3BP" localSheetId="0">'СВОД'!$A$223</definedName>
    <definedName name="ZAP1V7A3B0" localSheetId="0">'СВОД'!$D$226</definedName>
    <definedName name="ZAP1V863BQ" localSheetId="0">'СВОД'!$A$255</definedName>
    <definedName name="ZAP1V9I3BR" localSheetId="0">'СВОД'!$A$276</definedName>
    <definedName name="ZAP1V9Q3EN" localSheetId="0">'СВОД'!$E$116</definedName>
    <definedName name="ZAP1VAU3BS" localSheetId="0">'СВОД'!$A$307</definedName>
    <definedName name="ZAP1VBE3FC" localSheetId="0">'СВОД'!$F$21</definedName>
    <definedName name="ZAP1VCA3BT" localSheetId="0">'СВОД'!$A$330</definedName>
    <definedName name="ZAP1VDM3BU" localSheetId="0">'СВОД'!$A$346</definedName>
    <definedName name="ZAP1VEK3E7" localSheetId="0">'СВОД'!$E$189</definedName>
    <definedName name="ZAP1VFS3BO" localSheetId="0">'СВОД'!$A$141</definedName>
    <definedName name="ZAP1VGU3DL" localSheetId="0">'СВОД'!$B$116</definedName>
    <definedName name="ZAP1VHM3FP" localSheetId="0">'СВОД'!$H$18</definedName>
    <definedName name="ZAP1VL63DN" localSheetId="0">'СВОД'!$D$92</definedName>
    <definedName name="ZAP1VL83DC" localSheetId="0">'СВОД'!$E$293</definedName>
    <definedName name="ZAP1VNK3G3" localSheetId="0">'СВОД'!$D$144</definedName>
    <definedName name="ZAP1VQ23ET" localSheetId="0">'СВОД'!$B$144</definedName>
    <definedName name="ZAP1VQG3CH" localSheetId="0">'СВОД'!$A$98</definedName>
    <definedName name="ZAP1VQM3I4" localSheetId="0">'СВОД'!$E$78</definedName>
    <definedName name="ZAP1VRC3D7" localSheetId="0">'СВОД'!$A$102</definedName>
    <definedName name="ZAP1VSC3E3" localSheetId="0">'СВОД'!$E$312</definedName>
    <definedName name="ZAP200439T" localSheetId="0">'СВОД'!$E$333</definedName>
    <definedName name="ZAP203S3AB" localSheetId="0">'СВОД'!#REF!</definedName>
    <definedName name="ZAP205I3CH" localSheetId="0">'СВОД'!$B$341</definedName>
    <definedName name="ZAP206039R" localSheetId="0">'СВОД'!$E$36</definedName>
    <definedName name="ZAP206U3BE" localSheetId="0">'СВОД'!$A$77</definedName>
    <definedName name="ZAP20BO3CN" localSheetId="0">'СВОД'!$B$218</definedName>
    <definedName name="ZAP20F83AT" localSheetId="0">'СВОД'!$A$227</definedName>
    <definedName name="ZAP20JC3E9" localSheetId="0">'СВОД'!$E$288</definedName>
    <definedName name="ZAP20KS3AF" localSheetId="0">'СВОД'!$C$18</definedName>
    <definedName name="ZAP20MI3B9" localSheetId="0">'СВОД'!$F$35</definedName>
    <definedName name="ZAP218Q3DE" localSheetId="0">'СВОД'!$H$15</definedName>
    <definedName name="ZAP21BG3CH" localSheetId="0">'СВОД'!$A$167</definedName>
    <definedName name="ZAP21BI3BO" localSheetId="0">'СВОД'!$A$311</definedName>
    <definedName name="ZAP21BO3DS" localSheetId="0">'СВОД'!$A$334</definedName>
    <definedName name="ZAP21J83DK" localSheetId="0">'СВОД'!$F$356</definedName>
    <definedName name="ZAP21JG3E6" localSheetId="0">'СВОД'!$E$18</definedName>
    <definedName name="ZAP21KE3ER" localSheetId="0">'СВОД'!$F$19</definedName>
    <definedName name="ZAP21P83E5" localSheetId="0">'СВОД'!$B$34</definedName>
    <definedName name="ZAP21TC39Q" localSheetId="0">'СВОД'!$F$333</definedName>
    <definedName name="ZAP21US3CG" localSheetId="0">'СВОД'!$D$18</definedName>
    <definedName name="ZAP21VM39S" localSheetId="0">'СВОД'!$E$211</definedName>
    <definedName name="ZAP21VM39U" localSheetId="0">'СВОД'!$F$60</definedName>
    <definedName name="ZAP222039U" localSheetId="0">'СВОД'!$G$349</definedName>
    <definedName name="ZAP22203A0" localSheetId="0">'СВОД'!$G$226</definedName>
    <definedName name="ZAP225O3DJ" localSheetId="0">'СВОД'!$D$34</definedName>
    <definedName name="ZAP226U3CJ" localSheetId="0">'СВОД'!$D$211</definedName>
    <definedName name="ZAP227G3C1" localSheetId="0">'СВОД'!$B$42</definedName>
    <definedName name="ZAP22EA3EI" localSheetId="0">'СВОД'!$C$16</definedName>
    <definedName name="ZAP22EO3DC" localSheetId="0">'СВОД'!$A$204</definedName>
    <definedName name="ZAP22HE3DU" localSheetId="0">'СВОД'!$B$92</definedName>
    <definedName name="ZAP22HM3GV" localSheetId="0">'СВОД'!$A$27</definedName>
    <definedName name="ZAP22N23E1" localSheetId="0">'СВОД'!$B$189</definedName>
    <definedName name="ZAP22PE3DF" localSheetId="0">'СВОД'!$A$219</definedName>
    <definedName name="ZAP22R43D0" localSheetId="0">'СВОД'!$B$177</definedName>
    <definedName name="ZAP22SC3H2" localSheetId="0">'СВОД'!$A$53</definedName>
    <definedName name="ZAP230G3J5" localSheetId="0">'СВОД'!$B$83</definedName>
    <definedName name="ZAP23403EL" localSheetId="0">'СВОД'!#REF!</definedName>
    <definedName name="ZAP23443DI" localSheetId="0">'СВОД'!$A$251</definedName>
    <definedName name="ZAP235G3D5" localSheetId="0">'СВОД'!$F$349</definedName>
    <definedName name="ZAP237Q3BC" localSheetId="0">'СВОД'!$B$226</definedName>
    <definedName name="ZAP23FM3C9" localSheetId="0">'СВОД'!$B$76</definedName>
    <definedName name="ZAP23IG3C1" localSheetId="0">'СВОД'!$F$131</definedName>
    <definedName name="ZAP23JQ3EL" localSheetId="0">'СВОД'!$E$101</definedName>
    <definedName name="ZAP23L83DF" localSheetId="0">'СВОД'!$B$233</definedName>
    <definedName name="ZAP23QE3EN" localSheetId="0">'СВОД'!$D$349</definedName>
    <definedName name="ZAP23RA3CE" localSheetId="0">'СВОД'!$B$49</definedName>
    <definedName name="ZAP23T83C7" localSheetId="0">'СВОД'!#REF!</definedName>
    <definedName name="ZAP241S3FE" localSheetId="0">'СВОД'!$B$349</definedName>
    <definedName name="ZAP24623AB" localSheetId="0">'СВОД'!$B$310</definedName>
    <definedName name="ZAP249O3F1" localSheetId="0">'СВОД'!$B$101</definedName>
    <definedName name="ZAP24CM3C6" localSheetId="0">'СВОД'!$B$118</definedName>
    <definedName name="ZAP24SM3I3" localSheetId="0">'СВОД'!$E$281</definedName>
    <definedName name="ZAP25223FB" localSheetId="0">'СВОД'!$E$34</definedName>
    <definedName name="ZAP253G3IE" localSheetId="0">'СВОД'!$D$319</definedName>
    <definedName name="ZAP254E3G8" localSheetId="0">'СВОД'!$A$212</definedName>
    <definedName name="ZAP255S3B7" localSheetId="0">'СВОД'!$B$298</definedName>
    <definedName name="ZAP256C3ES" localSheetId="0">'СВОД'!$B$241</definedName>
    <definedName name="ZAP256U3D0" localSheetId="0">'СВОД'!$B$333</definedName>
    <definedName name="ZAP25923E2" localSheetId="0">'СВОД'!$A$157</definedName>
    <definedName name="ZAP259U3EO" localSheetId="0">'СВОД'!$A$161</definedName>
    <definedName name="ZAP25CK3E3" localSheetId="0">'СВОД'!$A$171</definedName>
    <definedName name="ZAP25DG3EP" localSheetId="0">'СВОД'!$A$175</definedName>
    <definedName name="ZAP25G63JJ" localSheetId="0">'СВОД'!$C$101</definedName>
    <definedName name="ZAP25K43FS" localSheetId="0">'СВОД'!$E$35</definedName>
    <definedName name="ZAP25MK3DM" localSheetId="0">'СВОД'!$D$333</definedName>
    <definedName name="ZAP25OK3DF" localSheetId="0">'СВОД'!$B$229</definedName>
    <definedName name="ZAP25VQ3FQ" localSheetId="0">'СВОД'!$A$16</definedName>
    <definedName name="ZAP261G3FR" localSheetId="0">'СВОД'!$F$34</definedName>
    <definedName name="ZAP26D23DU" localSheetId="0">'СВОД'!$B$237</definedName>
    <definedName name="ZAP26IS3G1" localSheetId="0">'СВОД'!$C$17</definedName>
    <definedName name="ZAP26OC3DO" localSheetId="0">'СВОД'!$G$19</definedName>
    <definedName name="ZAP26U43DT" localSheetId="0">'СВОД'!$B$88</definedName>
    <definedName name="ZAP26VC3FR" localSheetId="0">'СВОД'!$E$19</definedName>
    <definedName name="ZAP26VE3JB" localSheetId="0">'СВОД'!$A$259</definedName>
    <definedName name="ZAP270I3KB" localSheetId="0">'СВОД'!$C$190</definedName>
    <definedName name="ZAP272Q3HT" localSheetId="0">'СВОД'!$A$3</definedName>
    <definedName name="ZAP276E3G4" localSheetId="0">'СВОД'!$E$131</definedName>
    <definedName name="ZAP27CG3II" localSheetId="0">'СВОД'!$B$87</definedName>
    <definedName name="ZAP27E83BF" localSheetId="0">'СВОД'!$F$189</definedName>
    <definedName name="ZAP27EO3GT" localSheetId="0">'СВОД'!$E$349</definedName>
    <definedName name="ZAP27M43D9" localSheetId="0">'СВОД'!$F$144</definedName>
    <definedName name="ZAP27OU3DA" localSheetId="0">'СВОД'!$B$86</definedName>
    <definedName name="ZAP27OU3F6" localSheetId="0">'СВОД'!$B$149</definedName>
    <definedName name="ZAP27QG3JF" localSheetId="0">'СВОД'!$A$4</definedName>
    <definedName name="ZAP27SQ3ES" localSheetId="0">'СВОД'!$A$272</definedName>
    <definedName name="ZAP27SS3ES" localSheetId="0">'СВОД'!$A$342</definedName>
    <definedName name="ZAP28163JQ" localSheetId="0">'СВОД'!$G$34</definedName>
    <definedName name="ZAP287G3EV" localSheetId="0">'СВОД'!$A$303</definedName>
    <definedName name="ZAP289G3GO" localSheetId="0">'СВОД'!$A$93</definedName>
    <definedName name="ZAP28AO3E8" localSheetId="0">'СВОД'!$B$133</definedName>
    <definedName name="ZAP28CE3EI" localSheetId="0">'СВОД'!$B$41</definedName>
    <definedName name="ZAP28CG3EJ" localSheetId="0">'СВОД'!$B$48</definedName>
    <definedName name="ZAP28I63F2" localSheetId="0">'СВОД'!$A$326</definedName>
    <definedName name="ZAP29263II" localSheetId="0">'СВОД'!$H$16</definedName>
    <definedName name="ZAP292C3G6" localSheetId="0">'СВОД'!$E$160</definedName>
    <definedName name="ZAP294K3JR" localSheetId="0">'СВОД'!#REF!</definedName>
    <definedName name="ZAP29543IP" localSheetId="0">'СВОД'!$B$60</definedName>
    <definedName name="ZAP295M3FM" localSheetId="0">'СВОД'!$B$245</definedName>
    <definedName name="ZAP295U3G7" localSheetId="0">'СВОД'!$E$174</definedName>
    <definedName name="ZAP29GQ3EO" localSheetId="0">'СВОД'!$D$35</definedName>
    <definedName name="ZAP29OA3GI" localSheetId="0">'СВОД'!$B$160</definedName>
    <definedName name="ZAP29PE3E5" localSheetId="0">'СВОД'!$C$19</definedName>
    <definedName name="ZAP29RS3GJ" localSheetId="0">'СВОД'!$B$174</definedName>
    <definedName name="ZAP29TA3EP" localSheetId="0">'СВОД'!$D$15</definedName>
    <definedName name="ZAP2A723HC" localSheetId="0">'СВОД'!$E$144</definedName>
    <definedName name="ZAP2A9A3FH" localSheetId="0">'СВОД'!$E$258</definedName>
    <definedName name="ZAP2ADC3GP" localSheetId="0">'СВОД'!$B$40</definedName>
    <definedName name="ZAP2AFQ3G4" localSheetId="0">'СВОД'!$B$147</definedName>
    <definedName name="ZAP2AK03IM" localSheetId="0">'СВОД'!$B$279</definedName>
    <definedName name="ZAP2AL83GP" localSheetId="0">'СВОД'!$B$45</definedName>
    <definedName name="ZAP2AN63HJ" localSheetId="0">'СВОД'!$B$211</definedName>
    <definedName name="ZAP2AUM3K4" localSheetId="0">'СВОД'!$C$191</definedName>
    <definedName name="ZAP2AUO3L4" localSheetId="0">'СВОД'!$C$160</definedName>
    <definedName name="ZAP2B2A3L5" localSheetId="0">'СВОД'!$C$174</definedName>
    <definedName name="ZAP2BDG3HM" localSheetId="0">'СВОД'!$B$15</definedName>
    <definedName name="ZAP2BEM3F2" localSheetId="0">'СВОД'!$A$6</definedName>
    <definedName name="ZAP2BR43JI" localSheetId="0">'СВОД'!$B$131</definedName>
    <definedName name="ZAP2BVM3F4" localSheetId="0">'СВОД'!$F$226</definedName>
    <definedName name="ZAP2C3O3MO" localSheetId="0">'СВОД'!$B$38</definedName>
    <definedName name="ZAP2CC43GS" localSheetId="0">'СВОД'!$C$211</definedName>
    <definedName name="ZAP2CCM3FE" localSheetId="0">'СВОД'!$B$89</definedName>
    <definedName name="ZAP2CG83FF" localSheetId="0">'СВОД'!$B$90</definedName>
    <definedName name="ZAP2CGM3G2" localSheetId="0">'СВОД'!#REF!</definedName>
    <definedName name="ZAP2CLE3EN" localSheetId="0">'СВОД'!$E$279</definedName>
    <definedName name="ZAP2CU83DI" localSheetId="0">'СВОД'!$A$10</definedName>
    <definedName name="ZAP2CUA3DJ" localSheetId="0">'СВОД'!$A$29</definedName>
    <definedName name="ZAP2CUC3DK" localSheetId="0">'СВОД'!$A$55</definedName>
    <definedName name="ZAP2CUE3DL" localSheetId="0">'СВОД'!$A$70</definedName>
    <definedName name="ZAP2CV83DK" localSheetId="0">'СВОД'!$A$111</definedName>
    <definedName name="ZAP2D0O3DN" localSheetId="0">'СВОД'!$A$184</definedName>
    <definedName name="ZAP2D0Q3DO" localSheetId="0">'СВОД'!$A$206</definedName>
    <definedName name="ZAP2D0S3DP" localSheetId="0">'СВОД'!$A$221</definedName>
    <definedName name="ZAP2D0U3DQ" localSheetId="0">'СВОД'!$A$253</definedName>
    <definedName name="ZAP2D103DR" localSheetId="0">'СВОД'!$A$274</definedName>
    <definedName name="ZAP2D123DS" localSheetId="0">'СВОД'!$A$305</definedName>
    <definedName name="ZAP2D143DT" localSheetId="0">'СВОД'!$A$328</definedName>
    <definedName name="ZAP2D163DU" localSheetId="0">'СВОД'!$A$344</definedName>
    <definedName name="ZAP2D403HS" localSheetId="0">'СВОД'!$B$258</definedName>
    <definedName name="ZAP2D4Q3ET" localSheetId="0">'СВОД'!$A$96</definedName>
    <definedName name="ZAP2DBU3EV" localSheetId="0">'СВОД'!$A$139</definedName>
    <definedName name="ZAP2DEK3KO" localSheetId="0">'СВОД'!$D$62</definedName>
    <definedName name="ZAP2DJ23F1" localSheetId="0">'СВОД'!$A$155</definedName>
    <definedName name="ZAP2DKM3IR" localSheetId="0">'СВОД'!$D$258</definedName>
    <definedName name="ZAP2DQ63F3" localSheetId="0">'СВОД'!$A$169</definedName>
    <definedName name="ZAP2EDI3J0" localSheetId="0">'СВОД'!$I$16</definedName>
    <definedName name="ZAP2EJ23NA" localSheetId="0">'СВОД'!$C$60</definedName>
    <definedName name="ZAP2EQM3I5" localSheetId="0">'СВОД'!$D$279</definedName>
    <definedName name="ZAP2FDI3L1" localSheetId="0">'СВОД'!$B$16</definedName>
    <definedName name="ZAP2FDO3KJ" localSheetId="0">'СВОД'!#REF!</definedName>
    <definedName name="ZAP2FIK3KK" localSheetId="0">'СВОД'!$F$116</definedName>
    <definedName name="ZAP2FRU3IA" localSheetId="0">'СВОД'!$B$47</definedName>
    <definedName name="ZAP2GCG3IJ" localSheetId="0">'СВОД'!$B$288</definedName>
    <definedName name="ZAP2GMS3IR" localSheetId="0">'СВОД'!$D$131</definedName>
    <definedName name="ZAP2GOC3M9" localSheetId="0">'СВОД'!$A$5</definedName>
    <definedName name="ZAP2H243IR" localSheetId="0">'СВОД'!$B$281</definedName>
    <definedName name="ZAP2HBE3J3" localSheetId="0">'СВОД'!$E$60</definedName>
    <definedName name="ZAP2I9G3MM" localSheetId="0">'СВОД'!#REF!</definedName>
    <definedName name="ZAP2IA23K6" localSheetId="0">'СВОД'!$G$116</definedName>
    <definedName name="ZAP2IK83JV" localSheetId="0">'СВОД'!$D$189</definedName>
    <definedName name="ZAP2INI3JK" localSheetId="0">'СВОД'!$J$18</definedName>
    <definedName name="ZAP2JFK3JJ" localSheetId="0">'СВОД'!$D$61</definedName>
    <definedName name="ZAP2JS43M2" localSheetId="0">'СВОД'!$B$84</definedName>
    <definedName name="ZAP2K0Q3K4" localSheetId="0">'СВОД'!$I$18</definedName>
    <definedName name="ZAP2KII3LB" localSheetId="0">'СВОД'!$B$91</definedName>
    <definedName name="ZAP2LQM3L4" localSheetId="0">'СВОД'!$D$190</definedName>
    <definedName name="ZAP2MO23KC" localSheetId="0">'СВОД'!$D$101</definedName>
    <definedName name="ZAP2NM63NR" localSheetId="0">'СВОД'!$B$79</definedName>
    <definedName name="ZAP2S6K3LT" localSheetId="0">'СВОД'!$D$160</definedName>
    <definedName name="ZAP2SA63LU" localSheetId="0">'СВОД'!$D$174</definedName>
  </definedNames>
  <calcPr fullCalcOnLoad="1"/>
</workbook>
</file>

<file path=xl/sharedStrings.xml><?xml version="1.0" encoding="utf-8"?>
<sst xmlns="http://schemas.openxmlformats.org/spreadsheetml/2006/main" count="1871" uniqueCount="453">
  <si>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</si>
  <si>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</si>
  <si>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</si>
  <si>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</si>
  <si>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груда</t>
  </si>
  <si>
    <t>N</t>
  </si>
  <si>
    <t>п/п</t>
  </si>
  <si>
    <t>Среднемесячный размер оплаты труда на одного работника, руб</t>
  </si>
  <si>
    <t>всего</t>
  </si>
  <si>
    <t>в том числе: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</si>
  <si>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</si>
  <si>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</si>
  <si>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</si>
  <si>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</si>
  <si>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</t>
  </si>
  <si>
    <t>Коли-</t>
  </si>
  <si>
    <t>Сумма,</t>
  </si>
  <si>
    <t>размер выплаты на одного работника в день, руб</t>
  </si>
  <si>
    <t>чество работ-</t>
  </si>
  <si>
    <t>ников, чел</t>
  </si>
  <si>
    <t>чество дней</t>
  </si>
  <si>
    <t>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</si>
  <si>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</si>
  <si>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</si>
  <si>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t>компенсация дополнительных расходов, связанных с проживанием вне места постоянного жительства (суточных)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</si>
  <si>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</si>
  <si>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</si>
  <si>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</si>
  <si>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</si>
  <si>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</si>
  <si>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</si>
  <si>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</si>
  <si>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</si>
  <si>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1.3. Расчеты (обоснования) выплат персоналу по уходу за ребенком</t>
  </si>
  <si>
    <t>№ п/п</t>
  </si>
  <si>
    <t>Численность работников, получающих пособие</t>
  </si>
  <si>
    <t>чество выплат в год на одного работ-</t>
  </si>
  <si>
    <t>ника</t>
  </si>
  <si>
    <t>Размер выплаты (пособия) в месяц, руб</t>
  </si>
  <si>
    <t>Сумма, руб (гр.3 х гр.4 х гр.5)</t>
  </si>
  <si>
    <t>Пособие по уходу за ребенком</t>
  </si>
  <si>
    <t>1. Расчеты (обоснования) выплат персоналу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</si>
  <si>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</si>
  <si>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</si>
  <si>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</si>
  <si>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</si>
  <si>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</si>
  <si>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</si>
  <si>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</si>
  <si>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</si>
  <si>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</si>
  <si>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</si>
  <si>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</si>
  <si>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</si>
  <si>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</si>
  <si>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</si>
  <si>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</si>
  <si>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</si>
  <si>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Российская Федерация, 2005, № 52, ст.5592; 2015, № 51, ст.7233).</t>
  </si>
  <si>
    <t>2. Расчет (обоснование) расходов на социальные и иные выплаты населению</t>
  </si>
  <si>
    <t>Наименование показателя</t>
  </si>
  <si>
    <t>Размер одной выплаты, руб</t>
  </si>
  <si>
    <t>Количество выплат в год</t>
  </si>
  <si>
    <t>Общая сумма выплат, руб (гр.3 х гр.4)</t>
  </si>
  <si>
    <t>3. Расчет (обоснование) расходов на уплату налогов, сборов и иных платежей</t>
  </si>
  <si>
    <t>3.1. Расчет (обоснование) расходов на оплату налога на имущество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</si>
  <si>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</si>
  <si>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</si>
  <si>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</si>
  <si>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</t>
  </si>
  <si>
    <t>в том числе по группам:</t>
  </si>
  <si>
    <t>недвижимое имущество</t>
  </si>
  <si>
    <t>из них:</t>
  </si>
  <si>
    <t>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</si>
  <si>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</si>
  <si>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</si>
  <si>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</si>
  <si>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 (гр.3 х гр.4/100)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</si>
  <si>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</si>
  <si>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</si>
  <si>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</si>
  <si>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Всего, руб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</si>
  <si>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</si>
  <si>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</si>
  <si>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</si>
  <si>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</si>
  <si>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</si>
  <si>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</si>
  <si>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</si>
  <si>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</si>
  <si>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</si>
  <si>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чество платежей в год</t>
  </si>
  <si>
    <t>Стои-</t>
  </si>
  <si>
    <t>мость за единицу, руб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</si>
  <si>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</si>
  <si>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</si>
  <si>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</si>
  <si>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</si>
  <si>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</si>
  <si>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</si>
  <si>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</si>
  <si>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</si>
  <si>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</si>
  <si>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</si>
  <si>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</t>
  </si>
  <si>
    <t>Сумма, руб (гр.3 х гр.4)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</si>
  <si>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</si>
  <si>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</si>
  <si>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</si>
  <si>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</si>
  <si>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</t>
  </si>
  <si>
    <t>Индексация, %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</si>
  <si>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</si>
  <si>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</si>
  <si>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</si>
  <si>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</si>
  <si>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</si>
  <si>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</si>
  <si>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</si>
  <si>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</si>
  <si>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</si>
  <si>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Аренда недвижимого имущества</t>
  </si>
  <si>
    <t>Аренда движимого имущества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</si>
  <si>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</si>
  <si>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</si>
  <si>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</si>
  <si>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</si>
  <si>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</si>
  <si>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</si>
  <si>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</si>
  <si>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</si>
  <si>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</si>
  <si>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</si>
  <si>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</si>
  <si>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</si>
  <si>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</si>
  <si>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</si>
  <si>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</si>
  <si>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</si>
  <si>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6.6. Расчет (обоснование) расходов на оплату прочих работ, услуг</t>
  </si>
  <si>
    <t>Количество договоров</t>
  </si>
  <si>
    <t>Стоимость услуги, руб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</si>
  <si>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</si>
  <si>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</si>
  <si>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</si>
  <si>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</si>
  <si>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</si>
  <si>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Средняя стоимость, руб</t>
  </si>
  <si>
    <t>Сумма, руб (гр.2 х гр.3)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</si>
  <si>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</si>
  <si>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</si>
  <si>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</si>
  <si>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</si>
  <si>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</t>
  </si>
  <si>
    <t>Сумма, руб (гр.4 х гр.5)</t>
  </si>
  <si>
    <t>Приобретение материалов</t>
  </si>
  <si>
    <t>в том числе по группам материалов:</t>
  </si>
  <si>
    <t>Количество номеров</t>
  </si>
  <si>
    <t>Должность, группа должностей</t>
  </si>
  <si>
    <t>Установленная численность, единиц</t>
  </si>
  <si>
    <t>Приложение</t>
  </si>
  <si>
    <t>к постановлению администрации</t>
  </si>
  <si>
    <t xml:space="preserve">муниципального района </t>
  </si>
  <si>
    <t>N п/п</t>
  </si>
  <si>
    <t>по выплатам компенсационного характера</t>
  </si>
  <si>
    <t>по выплатам стимулируюшего характера</t>
  </si>
  <si>
    <t>по должностному окладу (с районным коэффициентом)</t>
  </si>
  <si>
    <t>Приложение №2 к  Порядку составления и утверждения  планов финансово-хозяйственной  деятельности муниципальных бюджетных и автономных учреждений Большесельского муниципального  района от 24.03.2011г. №231</t>
  </si>
  <si>
    <t>Водоснабжение всего</t>
  </si>
  <si>
    <t>Сумма, руб (гр.4 х гр.5 х( гр.6+100)</t>
  </si>
  <si>
    <t>Ежемесячная надбавка к должностному окладу,руб</t>
  </si>
  <si>
    <t>Фонд оплаты труда в год,в руб (гр.3 х гр.4 х  гр.8 х гр.9 х 12)</t>
  </si>
  <si>
    <t>Прочие ежемесячные выплаты (расшифровать)</t>
  </si>
  <si>
    <t>от  27.10.2016г. №597</t>
  </si>
  <si>
    <t>канцтовары:</t>
  </si>
  <si>
    <t>краска тонер</t>
  </si>
  <si>
    <t>шт</t>
  </si>
  <si>
    <t>1.</t>
  </si>
  <si>
    <t>файлы</t>
  </si>
  <si>
    <t>уп</t>
  </si>
  <si>
    <t>скрепки</t>
  </si>
  <si>
    <t>клей</t>
  </si>
  <si>
    <t>альбом</t>
  </si>
  <si>
    <t>2.</t>
  </si>
  <si>
    <t>хозяйственные товары:</t>
  </si>
  <si>
    <t>4.</t>
  </si>
  <si>
    <t>Мыло туалетное</t>
  </si>
  <si>
    <t>питание</t>
  </si>
  <si>
    <t>дето-дни</t>
  </si>
  <si>
    <t>итог по 10.10.02</t>
  </si>
  <si>
    <t>обучение по пожарному минимуму</t>
  </si>
  <si>
    <t>обучение по охране труда</t>
  </si>
  <si>
    <t>обучение по аттестация по электробезопасности</t>
  </si>
  <si>
    <t>обучение по санминимуму</t>
  </si>
  <si>
    <t>медосмотр</t>
  </si>
  <si>
    <t>обслуживание АПС</t>
  </si>
  <si>
    <t>пропитка чердачных помещений</t>
  </si>
  <si>
    <t>норма образ.ТБО</t>
  </si>
  <si>
    <t>итог по 10.10.00</t>
  </si>
  <si>
    <t>прочие закупки в том числе:</t>
  </si>
  <si>
    <t>проведение мероприятий</t>
  </si>
  <si>
    <t>кол-во раз</t>
  </si>
  <si>
    <t>среднняя стоимость</t>
  </si>
  <si>
    <t>новогодний праздник</t>
  </si>
  <si>
    <t>грамоты</t>
  </si>
  <si>
    <t>обслуживание радиканальной системы</t>
  </si>
  <si>
    <t>обслуживание видеонаблюдения</t>
  </si>
  <si>
    <t>заправка огнетушителей</t>
  </si>
  <si>
    <t>электроизмерительные работы</t>
  </si>
  <si>
    <t>подписка</t>
  </si>
  <si>
    <t>журналы кружков</t>
  </si>
  <si>
    <t>бумага</t>
  </si>
  <si>
    <t>кор.</t>
  </si>
  <si>
    <t>ролик для факса</t>
  </si>
  <si>
    <t>папки с завязками</t>
  </si>
  <si>
    <t>папки скоросшиватели</t>
  </si>
  <si>
    <t>папки регистратор</t>
  </si>
  <si>
    <t>мелки цветные</t>
  </si>
  <si>
    <t>ручки</t>
  </si>
  <si>
    <t>кнопки</t>
  </si>
  <si>
    <t>корректор</t>
  </si>
  <si>
    <t>блок для записей</t>
  </si>
  <si>
    <t>пастель</t>
  </si>
  <si>
    <t>маркер</t>
  </si>
  <si>
    <t>уголь</t>
  </si>
  <si>
    <t>картон</t>
  </si>
  <si>
    <t>ластик</t>
  </si>
  <si>
    <t>клей пва</t>
  </si>
  <si>
    <t>банки</t>
  </si>
  <si>
    <t>краски акварельные</t>
  </si>
  <si>
    <t>скрепки для степлера</t>
  </si>
  <si>
    <t>ватман</t>
  </si>
  <si>
    <t>карандаши цветные</t>
  </si>
  <si>
    <t>карандыши восковые</t>
  </si>
  <si>
    <t>карандаши маслянные</t>
  </si>
  <si>
    <t>лак акриловый</t>
  </si>
  <si>
    <t>клей потолочный</t>
  </si>
  <si>
    <t>чистящий порошок</t>
  </si>
  <si>
    <t>ср-во для мытья полов</t>
  </si>
  <si>
    <t>санокс</t>
  </si>
  <si>
    <t>бензин</t>
  </si>
  <si>
    <t>л</t>
  </si>
  <si>
    <t>3.</t>
  </si>
  <si>
    <t>5.</t>
  </si>
  <si>
    <t>медикаменты</t>
  </si>
  <si>
    <t>6.</t>
  </si>
  <si>
    <t>строительные материалы:</t>
  </si>
  <si>
    <t>итог по 10.15.00</t>
  </si>
  <si>
    <t>костюмы</t>
  </si>
  <si>
    <t>спорт и тур инвентарь</t>
  </si>
  <si>
    <t>мебель(стелажи)</t>
  </si>
  <si>
    <t>сувениры на праздники</t>
  </si>
  <si>
    <t>услуги нотариуса</t>
  </si>
  <si>
    <t>7.</t>
  </si>
  <si>
    <t>стеллаж для книг</t>
  </si>
  <si>
    <t>корзины для игрушек,игровые зоны</t>
  </si>
  <si>
    <t>стенды для творчества</t>
  </si>
  <si>
    <t>косилка тример</t>
  </si>
  <si>
    <t>огнетушитель</t>
  </si>
  <si>
    <t>шурупы,гвозди,саморезы</t>
  </si>
  <si>
    <t>кг</t>
  </si>
  <si>
    <t>8.</t>
  </si>
  <si>
    <t>елка</t>
  </si>
  <si>
    <t>мягкий инвентарь:</t>
  </si>
  <si>
    <t>тетради</t>
  </si>
  <si>
    <t>сода</t>
  </si>
  <si>
    <t>итог по 10.10.03</t>
  </si>
  <si>
    <t>3.4. Расчет (обоснование) расходов на оплату прочих налогов и сборов</t>
  </si>
  <si>
    <t>кол-во а/м</t>
  </si>
  <si>
    <t>итог 10.10.03</t>
  </si>
  <si>
    <t>питание детей на олимпиаде</t>
  </si>
  <si>
    <t>Итого по 31.11.01</t>
  </si>
  <si>
    <t>итог по 31.11.01</t>
  </si>
  <si>
    <t>тех. Осмотр автобуса</t>
  </si>
  <si>
    <t>ежедневый ТО автобуса</t>
  </si>
  <si>
    <t>замер сопротивления изоляции</t>
  </si>
  <si>
    <t>проверка эффективности и паспортизация</t>
  </si>
  <si>
    <t>ремонт по разовой заявке</t>
  </si>
  <si>
    <t>ежедневный осмотр водителя</t>
  </si>
  <si>
    <t>услуги по хранению транспортных ср-в</t>
  </si>
  <si>
    <t>услуги мониторинга ГЛОННАС</t>
  </si>
  <si>
    <t>страховка автобуса</t>
  </si>
  <si>
    <t>сопровождение лицензионных программ</t>
  </si>
  <si>
    <t>установка оборудования</t>
  </si>
  <si>
    <t>аттестаты и приложения к ним</t>
  </si>
  <si>
    <t>спецоценка условий труда</t>
  </si>
  <si>
    <t>учебники</t>
  </si>
  <si>
    <t>светильник</t>
  </si>
  <si>
    <t>стенгды</t>
  </si>
  <si>
    <t>лавка</t>
  </si>
  <si>
    <t>стол демонстрационный</t>
  </si>
  <si>
    <t>зеркало</t>
  </si>
  <si>
    <t>жалюзи</t>
  </si>
  <si>
    <t>вешалка поворотная</t>
  </si>
  <si>
    <t>уличное оборудование</t>
  </si>
  <si>
    <t>игровое оборудование</t>
  </si>
  <si>
    <t xml:space="preserve">масло </t>
  </si>
  <si>
    <t>краска половая</t>
  </si>
  <si>
    <t>гвозди</t>
  </si>
  <si>
    <t>окна ПВХ</t>
  </si>
  <si>
    <t>полотно для мытья полов</t>
  </si>
  <si>
    <t>халаты</t>
  </si>
  <si>
    <t>пачки</t>
  </si>
  <si>
    <t>скоросшиватели,папки</t>
  </si>
  <si>
    <t>папка дело</t>
  </si>
  <si>
    <t>скотч</t>
  </si>
  <si>
    <t>скобы</t>
  </si>
  <si>
    <t>степлер</t>
  </si>
  <si>
    <t>салфетки</t>
  </si>
  <si>
    <t>губки для посуды</t>
  </si>
  <si>
    <t>туалетная бумага</t>
  </si>
  <si>
    <t>пускатель</t>
  </si>
  <si>
    <t>мел</t>
  </si>
  <si>
    <t>вода питьевая</t>
  </si>
  <si>
    <t>батарейки</t>
  </si>
  <si>
    <t>лампы</t>
  </si>
  <si>
    <t>розетка</t>
  </si>
  <si>
    <t>ножовка</t>
  </si>
  <si>
    <t>молоток</t>
  </si>
  <si>
    <t>тряпкадержатель</t>
  </si>
  <si>
    <t>сетевой фильтр</t>
  </si>
  <si>
    <t>лампочки</t>
  </si>
  <si>
    <t>выключатель</t>
  </si>
  <si>
    <t>тех. Осмотр автобуса и ремонт</t>
  </si>
  <si>
    <t>итог по 31.11.02</t>
  </si>
  <si>
    <t>обслуживание очистки воды</t>
  </si>
  <si>
    <t>приобретение (обновление) программного обеспечения(антивирус)</t>
  </si>
  <si>
    <t>обучение и аттестация по ПТЭТЭ</t>
  </si>
  <si>
    <t>мебель</t>
  </si>
  <si>
    <t>оборудование для сада</t>
  </si>
  <si>
    <t>спорт. Инвентарь</t>
  </si>
  <si>
    <t>игрушки</t>
  </si>
  <si>
    <t>утюг</t>
  </si>
  <si>
    <t>пылесос</t>
  </si>
  <si>
    <t>питание детей</t>
  </si>
  <si>
    <t>краска цветная</t>
  </si>
  <si>
    <t>кисти,валики</t>
  </si>
  <si>
    <t>растворитель</t>
  </si>
  <si>
    <t>строй.мат-лы на ремонт кабинета</t>
  </si>
  <si>
    <t>классные журналы</t>
  </si>
  <si>
    <t>тряпка для пола</t>
  </si>
  <si>
    <t>м</t>
  </si>
  <si>
    <t>диз. Средства</t>
  </si>
  <si>
    <t>стиральный порошок</t>
  </si>
  <si>
    <t>мешки для мусора</t>
  </si>
  <si>
    <t>мочалки для удаления нагара</t>
  </si>
  <si>
    <t>чистящие ср-ва</t>
  </si>
  <si>
    <t>перчатки</t>
  </si>
  <si>
    <t>моющее для пола</t>
  </si>
  <si>
    <t>моющее для посуды</t>
  </si>
  <si>
    <t>освежитель воздуха</t>
  </si>
  <si>
    <t>кружки</t>
  </si>
  <si>
    <t>вилки,ложки</t>
  </si>
  <si>
    <t>посуда:</t>
  </si>
  <si>
    <t>таз</t>
  </si>
  <si>
    <t>ковер входной</t>
  </si>
  <si>
    <t>трансформаторы тока</t>
  </si>
  <si>
    <t>наматрасник</t>
  </si>
  <si>
    <t>итог по 31.12.00</t>
  </si>
  <si>
    <t>компенсация родительской платы</t>
  </si>
  <si>
    <t>итог по 31.07.00</t>
  </si>
  <si>
    <t>перечисления банку по кмпенсации родительской платы</t>
  </si>
  <si>
    <t>111   211</t>
  </si>
  <si>
    <t>ОБ, РБ</t>
  </si>
  <si>
    <t>1.1. Расчеты (обоснования) расходов на оплату труда</t>
  </si>
  <si>
    <t>Прочие выплаты (Доплата до МРОТ)</t>
  </si>
  <si>
    <t>Прочие выплаты (ЗАМЕЩЕНИЕ)</t>
  </si>
  <si>
    <t>Фонд оплаты труда в год,в руб (гр.4 +  гр.8 х10,5 + гр.9)</t>
  </si>
  <si>
    <t>Административный персонал</t>
  </si>
  <si>
    <t>Учебно-вспомогательный персонал</t>
  </si>
  <si>
    <t>Обслуживающий персонал</t>
  </si>
  <si>
    <t>мер. 10.10.02</t>
  </si>
  <si>
    <t>мер. 10.10.03</t>
  </si>
  <si>
    <t>Итого: 10.10.02</t>
  </si>
  <si>
    <t>Итого: 10.10.03</t>
  </si>
  <si>
    <t>Обслуживающий персонал (уборщик)</t>
  </si>
  <si>
    <t>мер. 31.11.01</t>
  </si>
  <si>
    <t>Педагогический персонал</t>
  </si>
  <si>
    <t>Итого: 31.11.01</t>
  </si>
  <si>
    <t>Ежемесячная надбавка к должностному окладу (классное руководство),руб</t>
  </si>
  <si>
    <t>мер. 31.11.02</t>
  </si>
  <si>
    <t>Итого: 31.11.02</t>
  </si>
  <si>
    <t>112  212</t>
  </si>
  <si>
    <t>РБ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</si>
  <si>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</si>
  <si>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</si>
  <si>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</si>
  <si>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руб. (гр.3 х гр.4 х гр.5)</t>
  </si>
  <si>
    <t>ОБ</t>
  </si>
  <si>
    <t>119  213</t>
  </si>
  <si>
    <t>Сумма взноса, всего, руб</t>
  </si>
  <si>
    <t>Сумма взноса, руб (10.10.02)</t>
  </si>
  <si>
    <t>Сумма взноса, руб (10.10.03)</t>
  </si>
  <si>
    <t>Сумма взноса, руб (31.11.01)</t>
  </si>
  <si>
    <t>Сумма взноса, руб (31.11.02)</t>
  </si>
  <si>
    <t>Размер базы для начисления страховых взносов, руб (10.10.02)</t>
  </si>
  <si>
    <t>Размер базы для начисления страховых взносов, руб (10.10.03)</t>
  </si>
  <si>
    <t>Размер базы для начисления страховых взносов, руб (31.11.01)</t>
  </si>
  <si>
    <t>Размер базы для начисления страховых взносов, руб (31.11.02)</t>
  </si>
  <si>
    <t>Расчет размера базы для начисления страховых взносов</t>
  </si>
  <si>
    <t>213 ст. (Фонд в месяц * колич мес + замещение)*%</t>
  </si>
  <si>
    <t>№ П/П</t>
  </si>
  <si>
    <t>Плата за негативное воздействие на окружающую среду</t>
  </si>
  <si>
    <t>Количество платежей в год</t>
  </si>
  <si>
    <t>Стоимость за единицу, руб</t>
  </si>
  <si>
    <t>244   222</t>
  </si>
  <si>
    <t>РБ, ОБ</t>
  </si>
  <si>
    <t>Количество работ (услуг)/цена за единицу</t>
  </si>
  <si>
    <t>Расчеты (обоснования) к плану финансово-хозяйственной деятельности МОУ Миглинская ООШ</t>
  </si>
  <si>
    <t xml:space="preserve"> ОБ</t>
  </si>
  <si>
    <t>итог 31.11.02</t>
  </si>
  <si>
    <t>тех обслуживание оборудования пищеблока</t>
  </si>
  <si>
    <t>огнзащитная обработка</t>
  </si>
  <si>
    <t>очистка пожарных прудов</t>
  </si>
  <si>
    <t>поверка весов</t>
  </si>
  <si>
    <t>обслуживание кнопки экстренного вызова</t>
  </si>
  <si>
    <t>обслуживание водоподготовки</t>
  </si>
  <si>
    <t>проверка сиз</t>
  </si>
  <si>
    <t>промывка и опрессовка</t>
  </si>
  <si>
    <t>обслуживание прямой связи</t>
  </si>
  <si>
    <t>обслуживание УУТЭ</t>
  </si>
  <si>
    <t>обучение по электробезопасности</t>
  </si>
  <si>
    <t>обучение</t>
  </si>
  <si>
    <t xml:space="preserve"> хоз. товары:</t>
  </si>
  <si>
    <t>полотенца бумажные</t>
  </si>
  <si>
    <t>бумага туалетная</t>
  </si>
  <si>
    <t>белизна</t>
  </si>
  <si>
    <t>порошок стиральный</t>
  </si>
  <si>
    <t>диз.ср-ва</t>
  </si>
  <si>
    <t>ср-во для посуды</t>
  </si>
  <si>
    <t>наволочки</t>
  </si>
  <si>
    <t>полотенце</t>
  </si>
  <si>
    <t>спец.одежда</t>
  </si>
  <si>
    <t>коврик резиновый</t>
  </si>
  <si>
    <t>швабра</t>
  </si>
  <si>
    <t>канц. товары</t>
  </si>
  <si>
    <t>папки</t>
  </si>
  <si>
    <t>бумага цветная</t>
  </si>
  <si>
    <t>лампы люм</t>
  </si>
  <si>
    <t>стартер</t>
  </si>
  <si>
    <t>линолеум</t>
  </si>
  <si>
    <t>доводчик на дверь</t>
  </si>
  <si>
    <t>электроснабжение</t>
  </si>
  <si>
    <t>теплоснабжение</t>
  </si>
  <si>
    <t>хоз.товары 2.05</t>
  </si>
  <si>
    <t xml:space="preserve"> РБ</t>
  </si>
  <si>
    <t>(за декабрь 2016)</t>
  </si>
  <si>
    <t>итог по 80.00.00</t>
  </si>
  <si>
    <t xml:space="preserve"> </t>
  </si>
  <si>
    <t xml:space="preserve">перезарядка огнетушителей </t>
  </si>
  <si>
    <t>специальная оценка условий труда</t>
  </si>
  <si>
    <t xml:space="preserve"> бакторицидная лампа</t>
  </si>
  <si>
    <t xml:space="preserve">игрушки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</si>
</sst>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3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 indent="1"/>
    </xf>
    <xf numFmtId="0" fontId="0" fillId="0" borderId="10" xfId="0" applyBorder="1" applyAlignment="1">
      <alignment vertical="top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vertical="top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4" xfId="0" applyBorder="1" applyAlignment="1">
      <alignment vertical="top" wrapText="1" indent="1"/>
    </xf>
    <xf numFmtId="0" fontId="0" fillId="0" borderId="15" xfId="0" applyBorder="1" applyAlignment="1">
      <alignment vertical="top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top" wrapText="1" indent="1"/>
    </xf>
    <xf numFmtId="0" fontId="2" fillId="0" borderId="10" xfId="0" applyFont="1" applyBorder="1" applyAlignment="1">
      <alignment vertical="top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Font="1" applyBorder="1" applyAlignment="1">
      <alignment vertical="top" wrapText="1" indent="1"/>
    </xf>
    <xf numFmtId="0" fontId="0" fillId="0" borderId="19" xfId="0" applyBorder="1" applyAlignment="1">
      <alignment vertical="top" wrapText="1" indent="1"/>
    </xf>
    <xf numFmtId="0" fontId="0" fillId="0" borderId="19" xfId="0" applyBorder="1" applyAlignment="1">
      <alignment vertical="top" wrapText="1"/>
    </xf>
    <xf numFmtId="0" fontId="3" fillId="0" borderId="1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vertical="top" wrapText="1" indent="1"/>
    </xf>
    <xf numFmtId="0" fontId="0" fillId="24" borderId="19" xfId="0" applyFill="1" applyBorder="1" applyAlignment="1">
      <alignment vertical="top" wrapText="1" indent="1"/>
    </xf>
    <xf numFmtId="0" fontId="3" fillId="2" borderId="19" xfId="0" applyFont="1" applyFill="1" applyBorder="1" applyAlignment="1">
      <alignment vertical="top" wrapText="1" indent="1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0" fillId="0" borderId="19" xfId="0" applyBorder="1" applyAlignment="1">
      <alignment horizontal="center" vertical="top" wrapText="1"/>
    </xf>
    <xf numFmtId="172" fontId="0" fillId="0" borderId="19" xfId="0" applyNumberForma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center" wrapText="1" indent="1"/>
    </xf>
    <xf numFmtId="172" fontId="3" fillId="0" borderId="19" xfId="0" applyNumberFormat="1" applyFont="1" applyBorder="1" applyAlignment="1">
      <alignment horizontal="center" vertical="top" wrapText="1"/>
    </xf>
    <xf numFmtId="172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172" fontId="0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 inden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vertical="top" wrapText="1" indent="1"/>
    </xf>
    <xf numFmtId="0" fontId="0" fillId="0" borderId="20" xfId="0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172" fontId="0" fillId="0" borderId="19" xfId="0" applyNumberFormat="1" applyBorder="1" applyAlignment="1">
      <alignment vertical="top" wrapText="1" indent="1"/>
    </xf>
    <xf numFmtId="172" fontId="3" fillId="0" borderId="19" xfId="0" applyNumberFormat="1" applyFont="1" applyBorder="1" applyAlignment="1">
      <alignment vertical="top" wrapText="1" indent="1"/>
    </xf>
    <xf numFmtId="0" fontId="3" fillId="0" borderId="0" xfId="0" applyFont="1" applyBorder="1" applyAlignment="1">
      <alignment horizontal="left" vertical="center" wrapText="1" indent="1"/>
    </xf>
    <xf numFmtId="172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top" wrapText="1" indent="1"/>
    </xf>
    <xf numFmtId="0" fontId="4" fillId="0" borderId="19" xfId="0" applyFont="1" applyBorder="1" applyAlignment="1">
      <alignment vertical="top" wrapText="1" indent="1"/>
    </xf>
    <xf numFmtId="0" fontId="4" fillId="0" borderId="19" xfId="0" applyFont="1" applyBorder="1" applyAlignment="1">
      <alignment horizontal="left" vertical="center" wrapText="1" indent="1"/>
    </xf>
    <xf numFmtId="172" fontId="4" fillId="0" borderId="19" xfId="0" applyNumberFormat="1" applyFont="1" applyBorder="1" applyAlignment="1">
      <alignment vertical="top" wrapText="1" indent="1"/>
    </xf>
    <xf numFmtId="0" fontId="4" fillId="0" borderId="0" xfId="0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 indent="1"/>
    </xf>
    <xf numFmtId="172" fontId="3" fillId="0" borderId="0" xfId="0" applyNumberFormat="1" applyFont="1" applyBorder="1" applyAlignment="1">
      <alignment vertical="top" wrapText="1" indent="1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top" wrapText="1" indent="1"/>
    </xf>
    <xf numFmtId="0" fontId="6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2" fontId="3" fillId="24" borderId="19" xfId="0" applyNumberFormat="1" applyFont="1" applyFill="1" applyBorder="1" applyAlignment="1">
      <alignment vertical="top" wrapText="1" indent="1"/>
    </xf>
    <xf numFmtId="172" fontId="0" fillId="24" borderId="19" xfId="0" applyNumberFormat="1" applyFill="1" applyBorder="1" applyAlignment="1">
      <alignment vertical="top" wrapText="1" inden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19" xfId="0" applyNumberFormat="1" applyFont="1" applyBorder="1" applyAlignment="1">
      <alignment horizontal="center" vertical="top" wrapText="1"/>
    </xf>
    <xf numFmtId="172" fontId="0" fillId="0" borderId="19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2" borderId="19" xfId="0" applyFill="1" applyBorder="1" applyAlignment="1">
      <alignment vertical="top" wrapText="1" indent="1"/>
    </xf>
    <xf numFmtId="0" fontId="0" fillId="2" borderId="19" xfId="0" applyFill="1" applyBorder="1" applyAlignment="1">
      <alignment horizontal="center" vertical="top" wrapText="1"/>
    </xf>
    <xf numFmtId="172" fontId="0" fillId="2" borderId="19" xfId="0" applyNumberFormat="1" applyFill="1" applyBorder="1" applyAlignment="1">
      <alignment horizontal="center" vertical="top" wrapText="1"/>
    </xf>
    <xf numFmtId="172" fontId="3" fillId="2" borderId="19" xfId="0" applyNumberFormat="1" applyFont="1" applyFill="1" applyBorder="1" applyAlignment="1">
      <alignment horizontal="center" vertical="top" wrapText="1"/>
    </xf>
    <xf numFmtId="172" fontId="0" fillId="0" borderId="19" xfId="0" applyNumberFormat="1" applyFont="1" applyBorder="1" applyAlignment="1">
      <alignment vertical="top" wrapText="1" indent="1"/>
    </xf>
    <xf numFmtId="0" fontId="0" fillId="24" borderId="19" xfId="0" applyFill="1" applyBorder="1" applyAlignment="1">
      <alignment horizontal="center" vertical="top" wrapText="1"/>
    </xf>
    <xf numFmtId="172" fontId="0" fillId="24" borderId="19" xfId="0" applyNumberFormat="1" applyFill="1" applyBorder="1" applyAlignment="1">
      <alignment horizontal="center" vertical="top" wrapText="1"/>
    </xf>
    <xf numFmtId="172" fontId="3" fillId="24" borderId="19" xfId="0" applyNumberFormat="1" applyFont="1" applyFill="1" applyBorder="1" applyAlignment="1">
      <alignment horizontal="center" vertical="top" wrapText="1"/>
    </xf>
    <xf numFmtId="1" fontId="0" fillId="24" borderId="19" xfId="0" applyNumberFormat="1" applyFill="1" applyBorder="1" applyAlignment="1">
      <alignment horizontal="center" vertical="top" wrapText="1"/>
    </xf>
    <xf numFmtId="0" fontId="0" fillId="2" borderId="19" xfId="0" applyFill="1" applyBorder="1" applyAlignment="1">
      <alignment horizontal="left" vertical="center" wrapText="1" indent="1"/>
    </xf>
    <xf numFmtId="172" fontId="3" fillId="2" borderId="19" xfId="0" applyNumberFormat="1" applyFont="1" applyFill="1" applyBorder="1" applyAlignment="1">
      <alignment vertical="top" wrapText="1" indent="1"/>
    </xf>
    <xf numFmtId="0" fontId="3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0" fillId="0" borderId="13" xfId="0" applyBorder="1" applyAlignment="1">
      <alignment horizontal="right" vertical="center" wrapText="1"/>
    </xf>
    <xf numFmtId="0" fontId="1" fillId="0" borderId="23" xfId="42" applyBorder="1" applyAlignment="1">
      <alignment horizontal="center" vertical="center" wrapText="1"/>
    </xf>
    <xf numFmtId="0" fontId="0" fillId="0" borderId="24" xfId="0" applyBorder="1" applyAlignment="1">
      <alignment vertical="top" wrapText="1" indent="1"/>
    </xf>
    <xf numFmtId="0" fontId="0" fillId="0" borderId="14" xfId="0" applyBorder="1" applyAlignment="1">
      <alignment vertical="top" wrapText="1" indent="1"/>
    </xf>
    <xf numFmtId="0" fontId="0" fillId="0" borderId="25" xfId="0" applyBorder="1" applyAlignment="1">
      <alignment vertical="top" wrapText="1" indent="1"/>
    </xf>
    <xf numFmtId="0" fontId="0" fillId="0" borderId="15" xfId="0" applyBorder="1" applyAlignment="1">
      <alignment vertical="top" wrapText="1" indent="1"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7" xfId="0" applyBorder="1" applyAlignment="1">
      <alignment vertical="top" wrapText="1" indent="1"/>
    </xf>
    <xf numFmtId="0" fontId="0" fillId="0" borderId="27" xfId="0" applyBorder="1" applyAlignment="1">
      <alignment horizontal="left" vertical="center" wrapText="1" indent="1"/>
    </xf>
    <xf numFmtId="0" fontId="0" fillId="24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12" xfId="0" applyBorder="1" applyAlignment="1">
      <alignment vertical="top" wrapText="1" indent="1"/>
    </xf>
    <xf numFmtId="0" fontId="0" fillId="0" borderId="16" xfId="0" applyBorder="1" applyAlignment="1">
      <alignment vertical="top" wrapText="1" inden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28" xfId="0" applyBorder="1" applyAlignment="1">
      <alignment vertical="top" wrapText="1" indent="1"/>
    </xf>
    <xf numFmtId="0" fontId="0" fillId="0" borderId="18" xfId="0" applyBorder="1" applyAlignment="1">
      <alignment vertical="top" wrapText="1" indent="1"/>
    </xf>
    <xf numFmtId="0" fontId="2" fillId="0" borderId="10" xfId="0" applyFont="1" applyBorder="1" applyAlignment="1">
      <alignment vertical="top" wrapText="1" indent="1"/>
    </xf>
    <xf numFmtId="0" fontId="2" fillId="0" borderId="23" xfId="0" applyFont="1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vertical="top" wrapText="1" indent="1"/>
    </xf>
    <xf numFmtId="0" fontId="0" fillId="0" borderId="23" xfId="0" applyBorder="1" applyAlignment="1">
      <alignment vertical="top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top" wrapText="1" indent="1"/>
    </xf>
    <xf numFmtId="0" fontId="11" fillId="0" borderId="10" xfId="0" applyFont="1" applyBorder="1" applyAlignment="1">
      <alignment horizontal="right" vertical="top" wrapText="1" indent="1"/>
    </xf>
    <xf numFmtId="0" fontId="0" fillId="0" borderId="19" xfId="0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2" fillId="2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 inden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right" vertical="top" wrapText="1" inden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top" wrapText="1" indent="1"/>
    </xf>
    <xf numFmtId="0" fontId="6" fillId="0" borderId="10" xfId="0" applyFont="1" applyBorder="1" applyAlignment="1">
      <alignment vertical="top" wrapText="1" indent="1"/>
    </xf>
    <xf numFmtId="0" fontId="0" fillId="0" borderId="19" xfId="0" applyBorder="1" applyAlignment="1">
      <alignment horizontal="right" vertical="center" wrapText="1"/>
    </xf>
    <xf numFmtId="0" fontId="0" fillId="0" borderId="19" xfId="0" applyBorder="1" applyAlignment="1">
      <alignment vertical="top" wrapText="1" indent="1"/>
    </xf>
    <xf numFmtId="0" fontId="3" fillId="0" borderId="1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top" wrapText="1" indent="1"/>
    </xf>
    <xf numFmtId="0" fontId="5" fillId="0" borderId="10" xfId="0" applyFont="1" applyBorder="1" applyAlignment="1">
      <alignment horizontal="center" vertical="center" wrapText="1"/>
    </xf>
    <xf numFmtId="0" fontId="0" fillId="24" borderId="0" xfId="0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11" fillId="0" borderId="10" xfId="0" applyNumberFormat="1" applyFont="1" applyBorder="1" applyAlignment="1">
      <alignment vertical="top" wrapText="1" indent="1"/>
    </xf>
    <xf numFmtId="0" fontId="11" fillId="0" borderId="10" xfId="0" applyFont="1" applyBorder="1" applyAlignment="1">
      <alignment vertical="top" wrapText="1" indent="1"/>
    </xf>
    <xf numFmtId="0" fontId="0" fillId="0" borderId="19" xfId="0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 indent="1"/>
    </xf>
    <xf numFmtId="0" fontId="6" fillId="0" borderId="10" xfId="0" applyFont="1" applyBorder="1" applyAlignment="1">
      <alignment horizontal="right" vertical="center" wrapText="1" indent="1"/>
    </xf>
    <xf numFmtId="0" fontId="3" fillId="25" borderId="19" xfId="0" applyFont="1" applyFill="1" applyBorder="1" applyAlignment="1">
      <alignment vertical="top" wrapText="1" indent="1"/>
    </xf>
    <xf numFmtId="0" fontId="0" fillId="0" borderId="19" xfId="0" applyFont="1" applyBorder="1" applyAlignment="1">
      <alignment horizontal="left" vertical="top" wrapText="1"/>
    </xf>
    <xf numFmtId="0" fontId="3" fillId="24" borderId="19" xfId="0" applyFont="1" applyFill="1" applyBorder="1" applyAlignment="1">
      <alignment vertical="top" wrapText="1" indent="1"/>
    </xf>
    <xf numFmtId="0" fontId="3" fillId="2" borderId="19" xfId="0" applyFont="1" applyFill="1" applyBorder="1" applyAlignment="1">
      <alignment vertical="top" wrapText="1" indent="1"/>
    </xf>
    <xf numFmtId="0" fontId="13" fillId="24" borderId="19" xfId="0" applyFont="1" applyFill="1" applyBorder="1" applyAlignment="1">
      <alignment vertical="top" wrapText="1" indent="1"/>
    </xf>
    <xf numFmtId="0" fontId="0" fillId="24" borderId="19" xfId="0" applyFill="1" applyBorder="1" applyAlignment="1">
      <alignment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avbukh.ru/npd/edoc/99_901961229_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6"/>
  <sheetViews>
    <sheetView zoomScalePageLayoutView="0" workbookViewId="0" topLeftCell="A202">
      <selection activeCell="D354" sqref="D354"/>
    </sheetView>
  </sheetViews>
  <sheetFormatPr defaultColWidth="9.140625" defaultRowHeight="15"/>
  <cols>
    <col min="2" max="2" width="34.7109375" style="0" customWidth="1"/>
    <col min="3" max="3" width="13.8515625" style="0" customWidth="1"/>
    <col min="4" max="4" width="15.7109375" style="0" customWidth="1"/>
    <col min="5" max="5" width="16.57421875" style="0" customWidth="1"/>
    <col min="6" max="6" width="15.140625" style="0" customWidth="1"/>
    <col min="7" max="7" width="16.8515625" style="0" customWidth="1"/>
    <col min="8" max="8" width="13.8515625" style="0" customWidth="1"/>
    <col min="9" max="9" width="12.00390625" style="0" customWidth="1"/>
    <col min="10" max="10" width="13.7109375" style="0" customWidth="1"/>
  </cols>
  <sheetData>
    <row r="1" spans="1:10" ht="14.25">
      <c r="A1" s="1"/>
      <c r="G1" s="126" t="s">
        <v>160</v>
      </c>
      <c r="H1" s="126"/>
      <c r="I1" s="126"/>
      <c r="J1" s="126"/>
    </row>
    <row r="2" spans="1:10" ht="14.25">
      <c r="A2" s="1"/>
      <c r="G2" s="127" t="s">
        <v>161</v>
      </c>
      <c r="H2" s="127"/>
      <c r="I2" s="127"/>
      <c r="J2" s="127"/>
    </row>
    <row r="3" spans="1:10" ht="14.25">
      <c r="A3" s="1"/>
      <c r="G3" s="127" t="s">
        <v>162</v>
      </c>
      <c r="H3" s="127"/>
      <c r="I3" s="127"/>
      <c r="J3" s="127"/>
    </row>
    <row r="4" spans="1:10" ht="14.25">
      <c r="A4" s="1"/>
      <c r="G4" s="127" t="s">
        <v>173</v>
      </c>
      <c r="H4" s="127"/>
      <c r="I4" s="127"/>
      <c r="J4" s="127"/>
    </row>
    <row r="5" spans="1:10" ht="14.25">
      <c r="A5" s="1"/>
      <c r="G5" s="127"/>
      <c r="H5" s="127"/>
      <c r="I5" s="127"/>
      <c r="J5" s="127"/>
    </row>
    <row r="6" spans="1:10" ht="72" customHeight="1">
      <c r="A6" s="1"/>
      <c r="G6" s="141" t="s">
        <v>167</v>
      </c>
      <c r="H6" s="141"/>
      <c r="I6" s="141"/>
      <c r="J6" s="141"/>
    </row>
    <row r="7" spans="1:8" ht="48.75" customHeight="1">
      <c r="A7" s="146" t="s">
        <v>0</v>
      </c>
      <c r="B7" s="146"/>
      <c r="C7" s="146"/>
      <c r="D7" s="146"/>
      <c r="E7" s="146"/>
      <c r="F7" s="146"/>
      <c r="G7" s="146"/>
      <c r="H7" s="146"/>
    </row>
    <row r="8" ht="18">
      <c r="A8" s="22" t="s">
        <v>1</v>
      </c>
    </row>
    <row r="9" spans="1:10" ht="14.25">
      <c r="A9" s="2"/>
      <c r="B9" s="2"/>
      <c r="C9" s="2"/>
      <c r="G9" s="126"/>
      <c r="H9" s="126"/>
      <c r="I9" s="126"/>
      <c r="J9" s="126"/>
    </row>
    <row r="10" spans="1:10" ht="23.25" customHeight="1" thickBot="1">
      <c r="A10" s="15" t="s">
        <v>2</v>
      </c>
      <c r="B10" s="138"/>
      <c r="C10" s="138"/>
      <c r="G10" s="127"/>
      <c r="H10" s="127"/>
      <c r="I10" s="127"/>
      <c r="J10" s="127"/>
    </row>
    <row r="11" spans="1:10" ht="14.25" hidden="1">
      <c r="A11" s="16"/>
      <c r="B11" s="139"/>
      <c r="C11" s="139"/>
      <c r="G11" s="26"/>
      <c r="H11" s="26"/>
      <c r="I11" s="26"/>
      <c r="J11" s="26"/>
    </row>
    <row r="12" spans="1:10" ht="14.25" customHeight="1" thickBot="1">
      <c r="A12" s="140" t="s">
        <v>3</v>
      </c>
      <c r="B12" s="140"/>
      <c r="C12" s="17"/>
      <c r="G12" s="127"/>
      <c r="H12" s="127"/>
      <c r="I12" s="127"/>
      <c r="J12" s="127"/>
    </row>
    <row r="13" spans="1:10" ht="18.75" customHeight="1">
      <c r="A13" s="20" t="s">
        <v>4</v>
      </c>
      <c r="G13" s="127"/>
      <c r="H13" s="127"/>
      <c r="I13" s="127"/>
      <c r="J13" s="127"/>
    </row>
    <row r="14" spans="1:10" ht="13.5" customHeight="1" thickBot="1">
      <c r="A14" s="2"/>
      <c r="B14" s="2"/>
      <c r="C14" s="2"/>
      <c r="D14" s="2"/>
      <c r="E14" s="2"/>
      <c r="F14" s="2"/>
      <c r="G14" s="120"/>
      <c r="H14" s="120"/>
      <c r="I14" s="120"/>
      <c r="J14" s="120"/>
    </row>
    <row r="15" spans="1:10" ht="4.5" customHeight="1">
      <c r="A15" s="5"/>
      <c r="B15" s="8"/>
      <c r="C15" s="8"/>
      <c r="D15" s="144" t="s">
        <v>7</v>
      </c>
      <c r="E15" s="109"/>
      <c r="F15" s="109"/>
      <c r="G15" s="145"/>
      <c r="H15" s="156" t="s">
        <v>170</v>
      </c>
      <c r="I15" s="159" t="s">
        <v>172</v>
      </c>
      <c r="J15" s="156" t="s">
        <v>171</v>
      </c>
    </row>
    <row r="16" spans="1:10" ht="28.5" customHeight="1">
      <c r="A16" s="6"/>
      <c r="B16" s="9"/>
      <c r="C16" s="9"/>
      <c r="D16" s="152"/>
      <c r="E16" s="153"/>
      <c r="F16" s="153"/>
      <c r="G16" s="154"/>
      <c r="H16" s="157"/>
      <c r="I16" s="160"/>
      <c r="J16" s="157"/>
    </row>
    <row r="17" spans="1:10" ht="0.75" customHeight="1" thickBot="1">
      <c r="A17" s="7"/>
      <c r="B17" s="10"/>
      <c r="C17" s="9"/>
      <c r="D17" s="149"/>
      <c r="E17" s="155"/>
      <c r="F17" s="155"/>
      <c r="G17" s="150"/>
      <c r="H17" s="157"/>
      <c r="I17" s="160"/>
      <c r="J17" s="157"/>
    </row>
    <row r="18" spans="1:10" ht="15" thickBot="1">
      <c r="A18" s="7"/>
      <c r="B18" s="9"/>
      <c r="C18" s="9"/>
      <c r="D18" s="9" t="s">
        <v>8</v>
      </c>
      <c r="E18" s="134" t="s">
        <v>9</v>
      </c>
      <c r="F18" s="125"/>
      <c r="G18" s="135"/>
      <c r="H18" s="157"/>
      <c r="I18" s="160"/>
      <c r="J18" s="157"/>
    </row>
    <row r="19" spans="1:10" ht="51" customHeight="1">
      <c r="A19" s="128" t="s">
        <v>163</v>
      </c>
      <c r="B19" s="110" t="s">
        <v>158</v>
      </c>
      <c r="C19" s="110" t="s">
        <v>159</v>
      </c>
      <c r="D19" s="128"/>
      <c r="E19" s="156" t="s">
        <v>166</v>
      </c>
      <c r="F19" s="156" t="s">
        <v>164</v>
      </c>
      <c r="G19" s="156" t="s">
        <v>165</v>
      </c>
      <c r="H19" s="157"/>
      <c r="I19" s="160"/>
      <c r="J19" s="157"/>
    </row>
    <row r="20" spans="1:10" ht="33.75" customHeight="1">
      <c r="A20" s="128"/>
      <c r="B20" s="110"/>
      <c r="C20" s="110"/>
      <c r="D20" s="128"/>
      <c r="E20" s="157"/>
      <c r="F20" s="157"/>
      <c r="G20" s="157"/>
      <c r="H20" s="157"/>
      <c r="I20" s="160"/>
      <c r="J20" s="157"/>
    </row>
    <row r="21" spans="1:10" ht="4.5" customHeight="1" thickBot="1">
      <c r="A21" s="129"/>
      <c r="B21" s="123"/>
      <c r="C21" s="123"/>
      <c r="D21" s="129"/>
      <c r="E21" s="158"/>
      <c r="F21" s="158"/>
      <c r="G21" s="158"/>
      <c r="H21" s="158"/>
      <c r="I21" s="161"/>
      <c r="J21" s="158"/>
    </row>
    <row r="22" spans="1:10" ht="15" thickBot="1">
      <c r="A22" s="13">
        <v>1</v>
      </c>
      <c r="B22" s="27">
        <v>2</v>
      </c>
      <c r="C22" s="27">
        <v>3</v>
      </c>
      <c r="D22" s="27">
        <v>4</v>
      </c>
      <c r="E22" s="27">
        <v>5</v>
      </c>
      <c r="F22" s="27">
        <v>6</v>
      </c>
      <c r="G22" s="27">
        <v>7</v>
      </c>
      <c r="H22" s="27">
        <v>8</v>
      </c>
      <c r="I22" s="27">
        <v>9</v>
      </c>
      <c r="J22" s="27">
        <v>10</v>
      </c>
    </row>
    <row r="23" spans="1:10" ht="15" thickBot="1">
      <c r="A23" s="13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 thickBot="1">
      <c r="A24" s="13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thickBot="1">
      <c r="A25" s="13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 thickBot="1">
      <c r="A26" s="134" t="s">
        <v>10</v>
      </c>
      <c r="B26" s="135"/>
      <c r="C26" s="12" t="s">
        <v>11</v>
      </c>
      <c r="D26" s="11"/>
      <c r="E26" s="12" t="s">
        <v>11</v>
      </c>
      <c r="F26" s="12" t="s">
        <v>11</v>
      </c>
      <c r="G26" s="12" t="s">
        <v>11</v>
      </c>
      <c r="H26" s="12" t="s">
        <v>11</v>
      </c>
      <c r="I26" s="12" t="s">
        <v>11</v>
      </c>
      <c r="J26" s="11"/>
    </row>
    <row r="27" ht="53.25" customHeight="1">
      <c r="A27" s="22" t="s">
        <v>1</v>
      </c>
    </row>
    <row r="28" spans="1:3" ht="14.25" hidden="1">
      <c r="A28" s="2"/>
      <c r="B28" s="2"/>
      <c r="C28" s="2"/>
    </row>
    <row r="29" spans="1:3" ht="19.5" customHeight="1" thickBot="1">
      <c r="A29" s="15" t="s">
        <v>2</v>
      </c>
      <c r="B29" s="142"/>
      <c r="C29" s="142"/>
    </row>
    <row r="30" spans="1:3" ht="14.25" hidden="1">
      <c r="A30" s="3"/>
      <c r="B30" s="143"/>
      <c r="C30" s="143"/>
    </row>
    <row r="31" spans="1:3" ht="31.5" customHeight="1" thickBot="1">
      <c r="A31" s="140" t="s">
        <v>3</v>
      </c>
      <c r="B31" s="140"/>
      <c r="C31" s="4"/>
    </row>
    <row r="32" ht="15" customHeight="1" thickBot="1">
      <c r="A32" s="20" t="s">
        <v>12</v>
      </c>
    </row>
    <row r="33" spans="1:7" ht="15" hidden="1" thickBot="1">
      <c r="A33" s="2"/>
      <c r="B33" s="2"/>
      <c r="C33" s="2"/>
      <c r="D33" s="2"/>
      <c r="E33" s="2"/>
      <c r="F33" s="2"/>
      <c r="G33" s="2"/>
    </row>
    <row r="34" spans="1:7" ht="30" customHeight="1">
      <c r="A34" s="5" t="s">
        <v>5</v>
      </c>
      <c r="B34" s="144" t="s">
        <v>13</v>
      </c>
      <c r="C34" s="145"/>
      <c r="D34" s="8" t="s">
        <v>14</v>
      </c>
      <c r="E34" s="8" t="s">
        <v>15</v>
      </c>
      <c r="F34" s="8" t="s">
        <v>15</v>
      </c>
      <c r="G34" s="8" t="s">
        <v>16</v>
      </c>
    </row>
    <row r="35" spans="1:7" ht="89.25" customHeight="1">
      <c r="A35" s="110" t="s">
        <v>6</v>
      </c>
      <c r="B35" s="104"/>
      <c r="C35" s="105"/>
      <c r="D35" s="110" t="s">
        <v>17</v>
      </c>
      <c r="E35" s="9" t="s">
        <v>18</v>
      </c>
      <c r="F35" s="110" t="s">
        <v>20</v>
      </c>
      <c r="G35" s="110" t="s">
        <v>21</v>
      </c>
    </row>
    <row r="36" spans="1:7" ht="15" thickBot="1">
      <c r="A36" s="123"/>
      <c r="B36" s="106"/>
      <c r="C36" s="107"/>
      <c r="D36" s="123"/>
      <c r="E36" s="12" t="s">
        <v>19</v>
      </c>
      <c r="F36" s="123"/>
      <c r="G36" s="123"/>
    </row>
    <row r="37" spans="1:7" ht="15" thickBot="1">
      <c r="A37" s="25">
        <v>1</v>
      </c>
      <c r="B37" s="132">
        <v>2</v>
      </c>
      <c r="C37" s="133"/>
      <c r="D37" s="24">
        <v>3</v>
      </c>
      <c r="E37" s="24">
        <v>4</v>
      </c>
      <c r="F37" s="24">
        <v>5</v>
      </c>
      <c r="G37" s="24">
        <v>6</v>
      </c>
    </row>
    <row r="38" spans="1:7" ht="42" customHeight="1" thickBot="1">
      <c r="A38" s="13">
        <v>1</v>
      </c>
      <c r="B38" s="134" t="s">
        <v>22</v>
      </c>
      <c r="C38" s="135"/>
      <c r="D38" s="12" t="s">
        <v>11</v>
      </c>
      <c r="E38" s="12" t="s">
        <v>11</v>
      </c>
      <c r="F38" s="12" t="s">
        <v>11</v>
      </c>
      <c r="G38" s="11"/>
    </row>
    <row r="39" spans="1:7" ht="25.5" customHeight="1">
      <c r="A39" s="7"/>
      <c r="B39" s="147" t="s">
        <v>9</v>
      </c>
      <c r="C39" s="148"/>
      <c r="D39" s="10"/>
      <c r="E39" s="10"/>
      <c r="F39" s="10"/>
      <c r="G39" s="10"/>
    </row>
    <row r="40" spans="1:7" ht="42.75" customHeight="1" thickBot="1">
      <c r="A40" s="13" t="s">
        <v>23</v>
      </c>
      <c r="B40" s="151" t="s">
        <v>24</v>
      </c>
      <c r="C40" s="118"/>
      <c r="D40" s="11"/>
      <c r="E40" s="11"/>
      <c r="F40" s="11"/>
      <c r="G40" s="11"/>
    </row>
    <row r="41" spans="1:7" ht="42" customHeight="1" thickBot="1">
      <c r="A41" s="13" t="s">
        <v>25</v>
      </c>
      <c r="B41" s="130" t="s">
        <v>26</v>
      </c>
      <c r="C41" s="131"/>
      <c r="D41" s="11"/>
      <c r="E41" s="11"/>
      <c r="F41" s="11"/>
      <c r="G41" s="11"/>
    </row>
    <row r="42" spans="1:7" ht="39.75" customHeight="1" thickBot="1">
      <c r="A42" s="13" t="s">
        <v>27</v>
      </c>
      <c r="B42" s="130" t="s">
        <v>28</v>
      </c>
      <c r="C42" s="131"/>
      <c r="D42" s="11"/>
      <c r="E42" s="11"/>
      <c r="F42" s="11"/>
      <c r="G42" s="11"/>
    </row>
    <row r="43" spans="1:7" ht="15" thickBot="1">
      <c r="A43" s="13"/>
      <c r="B43" s="136"/>
      <c r="C43" s="137"/>
      <c r="D43" s="11"/>
      <c r="E43" s="11"/>
      <c r="F43" s="11"/>
      <c r="G43" s="11"/>
    </row>
    <row r="44" spans="1:7" ht="15" thickBot="1">
      <c r="A44" s="13"/>
      <c r="B44" s="136"/>
      <c r="C44" s="137"/>
      <c r="D44" s="11"/>
      <c r="E44" s="11"/>
      <c r="F44" s="11"/>
      <c r="G44" s="11"/>
    </row>
    <row r="45" spans="1:7" ht="43.5" customHeight="1" thickBot="1">
      <c r="A45" s="13">
        <v>2</v>
      </c>
      <c r="B45" s="134" t="s">
        <v>29</v>
      </c>
      <c r="C45" s="135"/>
      <c r="D45" s="12" t="s">
        <v>11</v>
      </c>
      <c r="E45" s="12" t="s">
        <v>11</v>
      </c>
      <c r="F45" s="12" t="s">
        <v>11</v>
      </c>
      <c r="G45" s="11"/>
    </row>
    <row r="46" spans="1:7" ht="21" customHeight="1">
      <c r="A46" s="7"/>
      <c r="B46" s="147" t="s">
        <v>9</v>
      </c>
      <c r="C46" s="148"/>
      <c r="D46" s="10"/>
      <c r="E46" s="10"/>
      <c r="F46" s="10"/>
      <c r="G46" s="10"/>
    </row>
    <row r="47" spans="1:7" ht="51" customHeight="1" thickBot="1">
      <c r="A47" s="13" t="s">
        <v>30</v>
      </c>
      <c r="B47" s="151" t="s">
        <v>24</v>
      </c>
      <c r="C47" s="118"/>
      <c r="D47" s="11"/>
      <c r="E47" s="11"/>
      <c r="F47" s="11"/>
      <c r="G47" s="11"/>
    </row>
    <row r="48" spans="1:7" ht="43.5" customHeight="1" thickBot="1">
      <c r="A48" s="13" t="s">
        <v>31</v>
      </c>
      <c r="B48" s="130" t="s">
        <v>26</v>
      </c>
      <c r="C48" s="131"/>
      <c r="D48" s="11"/>
      <c r="E48" s="11"/>
      <c r="F48" s="11"/>
      <c r="G48" s="11"/>
    </row>
    <row r="49" spans="1:7" ht="33" customHeight="1" thickBot="1">
      <c r="A49" s="13" t="s">
        <v>32</v>
      </c>
      <c r="B49" s="130" t="s">
        <v>28</v>
      </c>
      <c r="C49" s="131"/>
      <c r="D49" s="11"/>
      <c r="E49" s="11"/>
      <c r="F49" s="11"/>
      <c r="G49" s="11"/>
    </row>
    <row r="50" spans="1:7" ht="15" thickBot="1">
      <c r="A50" s="13"/>
      <c r="B50" s="136"/>
      <c r="C50" s="137"/>
      <c r="D50" s="11"/>
      <c r="E50" s="11"/>
      <c r="F50" s="11"/>
      <c r="G50" s="11"/>
    </row>
    <row r="51" spans="1:7" ht="15" thickBot="1">
      <c r="A51" s="13"/>
      <c r="B51" s="136"/>
      <c r="C51" s="137"/>
      <c r="D51" s="11"/>
      <c r="E51" s="11"/>
      <c r="F51" s="11"/>
      <c r="G51" s="11"/>
    </row>
    <row r="52" spans="1:7" ht="15" thickBot="1">
      <c r="A52" s="14"/>
      <c r="B52" s="134" t="s">
        <v>10</v>
      </c>
      <c r="C52" s="135"/>
      <c r="D52" s="12" t="s">
        <v>11</v>
      </c>
      <c r="E52" s="12" t="s">
        <v>11</v>
      </c>
      <c r="F52" s="12" t="s">
        <v>11</v>
      </c>
      <c r="G52" s="11"/>
    </row>
    <row r="53" ht="56.25" customHeight="1">
      <c r="A53" s="22" t="s">
        <v>1</v>
      </c>
    </row>
    <row r="54" spans="1:3" ht="0.75" customHeight="1">
      <c r="A54" s="2"/>
      <c r="B54" s="2"/>
      <c r="C54" s="2"/>
    </row>
    <row r="55" spans="1:3" ht="26.25" customHeight="1" thickBot="1">
      <c r="A55" s="15" t="s">
        <v>2</v>
      </c>
      <c r="B55" s="142"/>
      <c r="C55" s="142"/>
    </row>
    <row r="56" spans="1:3" ht="14.25" hidden="1">
      <c r="A56" s="3"/>
      <c r="B56" s="143"/>
      <c r="C56" s="143"/>
    </row>
    <row r="57" spans="1:3" ht="26.25" customHeight="1" thickBot="1">
      <c r="A57" s="140" t="s">
        <v>3</v>
      </c>
      <c r="B57" s="140"/>
      <c r="C57" s="4"/>
    </row>
    <row r="58" ht="15.75">
      <c r="A58" s="21" t="s">
        <v>33</v>
      </c>
    </row>
    <row r="59" spans="1:6" ht="15" thickBot="1">
      <c r="A59" s="2"/>
      <c r="B59" s="2"/>
      <c r="C59" s="2"/>
      <c r="D59" s="2"/>
      <c r="E59" s="2"/>
      <c r="F59" s="2"/>
    </row>
    <row r="60" spans="1:6" ht="14.25">
      <c r="A60" s="122" t="s">
        <v>34</v>
      </c>
      <c r="B60" s="122" t="s">
        <v>13</v>
      </c>
      <c r="C60" s="122" t="s">
        <v>35</v>
      </c>
      <c r="D60" s="8" t="s">
        <v>15</v>
      </c>
      <c r="E60" s="122" t="s">
        <v>38</v>
      </c>
      <c r="F60" s="122" t="s">
        <v>39</v>
      </c>
    </row>
    <row r="61" spans="1:6" ht="45" customHeight="1">
      <c r="A61" s="110"/>
      <c r="B61" s="110"/>
      <c r="C61" s="110"/>
      <c r="D61" s="9" t="s">
        <v>36</v>
      </c>
      <c r="E61" s="110"/>
      <c r="F61" s="110"/>
    </row>
    <row r="62" spans="1:6" ht="15" thickBot="1">
      <c r="A62" s="123"/>
      <c r="B62" s="123"/>
      <c r="C62" s="123"/>
      <c r="D62" s="12" t="s">
        <v>37</v>
      </c>
      <c r="E62" s="123"/>
      <c r="F62" s="123"/>
    </row>
    <row r="63" spans="1:6" ht="15" thickBot="1">
      <c r="A63" s="25">
        <v>1</v>
      </c>
      <c r="B63" s="24">
        <v>2</v>
      </c>
      <c r="C63" s="24">
        <v>3</v>
      </c>
      <c r="D63" s="24">
        <v>4</v>
      </c>
      <c r="E63" s="24">
        <v>5</v>
      </c>
      <c r="F63" s="24">
        <v>6</v>
      </c>
    </row>
    <row r="64" spans="1:6" ht="38.25" customHeight="1" thickBot="1">
      <c r="A64" s="13">
        <v>1</v>
      </c>
      <c r="B64" s="12" t="s">
        <v>40</v>
      </c>
      <c r="C64" s="11"/>
      <c r="D64" s="11"/>
      <c r="E64" s="11"/>
      <c r="F64" s="11"/>
    </row>
    <row r="65" spans="1:6" ht="15" thickBot="1">
      <c r="A65" s="13"/>
      <c r="B65" s="11"/>
      <c r="C65" s="11"/>
      <c r="D65" s="11"/>
      <c r="E65" s="11"/>
      <c r="F65" s="11"/>
    </row>
    <row r="66" spans="1:6" ht="15" thickBot="1">
      <c r="A66" s="13"/>
      <c r="B66" s="11"/>
      <c r="C66" s="11"/>
      <c r="D66" s="11"/>
      <c r="E66" s="11"/>
      <c r="F66" s="11"/>
    </row>
    <row r="67" spans="1:6" ht="15" thickBot="1">
      <c r="A67" s="14"/>
      <c r="B67" s="12" t="s">
        <v>10</v>
      </c>
      <c r="C67" s="12" t="s">
        <v>11</v>
      </c>
      <c r="D67" s="12" t="s">
        <v>11</v>
      </c>
      <c r="E67" s="12" t="s">
        <v>11</v>
      </c>
      <c r="F67" s="11"/>
    </row>
    <row r="68" ht="38.25" customHeight="1">
      <c r="A68" s="22" t="s">
        <v>41</v>
      </c>
    </row>
    <row r="69" spans="1:3" ht="14.25" hidden="1">
      <c r="A69" s="2"/>
      <c r="B69" s="2"/>
      <c r="C69" s="2"/>
    </row>
    <row r="70" spans="1:3" ht="30.75" customHeight="1" thickBot="1">
      <c r="A70" s="15" t="s">
        <v>2</v>
      </c>
      <c r="B70" s="138"/>
      <c r="C70" s="138"/>
    </row>
    <row r="71" spans="1:3" ht="14.25" hidden="1">
      <c r="A71" s="16"/>
      <c r="B71" s="139"/>
      <c r="C71" s="139"/>
    </row>
    <row r="72" spans="1:3" ht="30.75" customHeight="1" thickBot="1">
      <c r="A72" s="140" t="s">
        <v>3</v>
      </c>
      <c r="B72" s="140"/>
      <c r="C72" s="17"/>
    </row>
    <row r="73" ht="0.75" customHeight="1" hidden="1"/>
    <row r="74" spans="1:5" ht="52.5" customHeight="1" thickBot="1">
      <c r="A74" s="108" t="s">
        <v>42</v>
      </c>
      <c r="B74" s="108"/>
      <c r="C74" s="108"/>
      <c r="D74" s="108"/>
      <c r="E74" s="108"/>
    </row>
    <row r="75" spans="1:5" ht="15" hidden="1" thickBot="1">
      <c r="A75" s="2"/>
      <c r="B75" s="2"/>
      <c r="C75" s="2"/>
      <c r="D75" s="2"/>
      <c r="E75" s="2"/>
    </row>
    <row r="76" spans="1:5" ht="59.25" customHeight="1">
      <c r="A76" s="5" t="s">
        <v>5</v>
      </c>
      <c r="B76" s="144" t="s">
        <v>43</v>
      </c>
      <c r="C76" s="145"/>
      <c r="D76" s="122" t="s">
        <v>44</v>
      </c>
      <c r="E76" s="122" t="s">
        <v>45</v>
      </c>
    </row>
    <row r="77" spans="1:5" ht="15" thickBot="1">
      <c r="A77" s="13" t="s">
        <v>6</v>
      </c>
      <c r="B77" s="149"/>
      <c r="C77" s="150"/>
      <c r="D77" s="123"/>
      <c r="E77" s="123"/>
    </row>
    <row r="78" spans="1:5" ht="15" thickBot="1">
      <c r="A78" s="13">
        <v>1</v>
      </c>
      <c r="B78" s="134">
        <v>2</v>
      </c>
      <c r="C78" s="135"/>
      <c r="D78" s="12">
        <v>3</v>
      </c>
      <c r="E78" s="12">
        <v>4</v>
      </c>
    </row>
    <row r="79" spans="1:5" ht="30" customHeight="1" thickBot="1">
      <c r="A79" s="13">
        <v>1</v>
      </c>
      <c r="B79" s="134" t="s">
        <v>46</v>
      </c>
      <c r="C79" s="135"/>
      <c r="D79" s="12" t="s">
        <v>11</v>
      </c>
      <c r="E79" s="11"/>
    </row>
    <row r="80" spans="1:5" ht="14.25">
      <c r="A80" s="7"/>
      <c r="B80" s="147" t="s">
        <v>9</v>
      </c>
      <c r="C80" s="148"/>
      <c r="D80" s="10"/>
      <c r="E80" s="10"/>
    </row>
    <row r="81" spans="1:5" ht="15" thickBot="1">
      <c r="A81" s="13" t="s">
        <v>23</v>
      </c>
      <c r="B81" s="151" t="s">
        <v>47</v>
      </c>
      <c r="C81" s="118"/>
      <c r="D81" s="11"/>
      <c r="E81" s="11"/>
    </row>
    <row r="82" spans="1:5" ht="15" thickBot="1">
      <c r="A82" s="13" t="s">
        <v>25</v>
      </c>
      <c r="B82" s="130" t="s">
        <v>48</v>
      </c>
      <c r="C82" s="131"/>
      <c r="D82" s="11"/>
      <c r="E82" s="11"/>
    </row>
    <row r="83" spans="1:5" ht="15" thickBot="1">
      <c r="A83" s="13" t="s">
        <v>27</v>
      </c>
      <c r="B83" s="130" t="s">
        <v>49</v>
      </c>
      <c r="C83" s="131"/>
      <c r="D83" s="11"/>
      <c r="E83" s="11"/>
    </row>
    <row r="84" spans="1:5" ht="30" customHeight="1" thickBot="1">
      <c r="A84" s="13">
        <v>2</v>
      </c>
      <c r="B84" s="134" t="s">
        <v>50</v>
      </c>
      <c r="C84" s="135"/>
      <c r="D84" s="12" t="s">
        <v>11</v>
      </c>
      <c r="E84" s="11"/>
    </row>
    <row r="85" spans="1:5" ht="14.25">
      <c r="A85" s="7"/>
      <c r="B85" s="147" t="s">
        <v>9</v>
      </c>
      <c r="C85" s="148"/>
      <c r="D85" s="10"/>
      <c r="E85" s="10"/>
    </row>
    <row r="86" spans="1:5" ht="48" customHeight="1" thickBot="1">
      <c r="A86" s="13" t="s">
        <v>30</v>
      </c>
      <c r="B86" s="151" t="s">
        <v>51</v>
      </c>
      <c r="C86" s="118"/>
      <c r="D86" s="11"/>
      <c r="E86" s="11"/>
    </row>
    <row r="87" spans="1:5" ht="48" customHeight="1" thickBot="1">
      <c r="A87" s="13" t="s">
        <v>31</v>
      </c>
      <c r="B87" s="130" t="s">
        <v>52</v>
      </c>
      <c r="C87" s="131"/>
      <c r="D87" s="11"/>
      <c r="E87" s="11"/>
    </row>
    <row r="88" spans="1:5" ht="49.5" customHeight="1" thickBot="1">
      <c r="A88" s="13" t="s">
        <v>32</v>
      </c>
      <c r="B88" s="130" t="s">
        <v>53</v>
      </c>
      <c r="C88" s="131"/>
      <c r="D88" s="11"/>
      <c r="E88" s="11"/>
    </row>
    <row r="89" spans="1:5" ht="51.75" customHeight="1" thickBot="1">
      <c r="A89" s="13" t="s">
        <v>54</v>
      </c>
      <c r="B89" s="130" t="s">
        <v>55</v>
      </c>
      <c r="C89" s="131"/>
      <c r="D89" s="11"/>
      <c r="E89" s="11"/>
    </row>
    <row r="90" spans="1:5" ht="65.25" customHeight="1" thickBot="1">
      <c r="A90" s="13" t="s">
        <v>56</v>
      </c>
      <c r="B90" s="130" t="s">
        <v>55</v>
      </c>
      <c r="C90" s="131"/>
      <c r="D90" s="11"/>
      <c r="E90" s="11"/>
    </row>
    <row r="91" spans="1:5" ht="44.25" customHeight="1" thickBot="1">
      <c r="A91" s="13">
        <v>3</v>
      </c>
      <c r="B91" s="134" t="s">
        <v>57</v>
      </c>
      <c r="C91" s="135"/>
      <c r="D91" s="11"/>
      <c r="E91" s="11"/>
    </row>
    <row r="92" spans="1:5" ht="15" thickBot="1">
      <c r="A92" s="14"/>
      <c r="B92" s="134" t="s">
        <v>10</v>
      </c>
      <c r="C92" s="135"/>
      <c r="D92" s="12" t="s">
        <v>11</v>
      </c>
      <c r="E92" s="11"/>
    </row>
    <row r="93" spans="1:5" ht="81.75" customHeight="1">
      <c r="A93" s="103" t="s">
        <v>58</v>
      </c>
      <c r="B93" s="103"/>
      <c r="C93" s="103"/>
      <c r="D93" s="103"/>
      <c r="E93" s="103"/>
    </row>
    <row r="94" ht="18">
      <c r="A94" s="22" t="s">
        <v>59</v>
      </c>
    </row>
    <row r="95" spans="1:3" ht="14.25">
      <c r="A95" s="2"/>
      <c r="B95" s="2"/>
      <c r="C95" s="2"/>
    </row>
    <row r="96" spans="1:3" ht="24" customHeight="1" thickBot="1">
      <c r="A96" s="15" t="s">
        <v>2</v>
      </c>
      <c r="B96" s="138"/>
      <c r="C96" s="138"/>
    </row>
    <row r="97" spans="1:3" ht="14.25" hidden="1">
      <c r="A97" s="16"/>
      <c r="B97" s="139"/>
      <c r="C97" s="139"/>
    </row>
    <row r="98" spans="1:3" ht="20.25" customHeight="1" thickBot="1">
      <c r="A98" s="140" t="s">
        <v>3</v>
      </c>
      <c r="B98" s="140"/>
      <c r="C98" s="17"/>
    </row>
    <row r="99" ht="14.25" customHeight="1" thickBot="1">
      <c r="A99" s="1"/>
    </row>
    <row r="100" spans="1:5" ht="15" hidden="1" thickBot="1">
      <c r="A100" s="2"/>
      <c r="B100" s="2"/>
      <c r="C100" s="2"/>
      <c r="D100" s="2"/>
      <c r="E100" s="2"/>
    </row>
    <row r="101" spans="1:5" ht="59.25" customHeight="1">
      <c r="A101" s="5" t="s">
        <v>5</v>
      </c>
      <c r="B101" s="122" t="s">
        <v>60</v>
      </c>
      <c r="C101" s="122" t="s">
        <v>61</v>
      </c>
      <c r="D101" s="122" t="s">
        <v>62</v>
      </c>
      <c r="E101" s="122" t="s">
        <v>63</v>
      </c>
    </row>
    <row r="102" spans="1:5" ht="15" thickBot="1">
      <c r="A102" s="13" t="s">
        <v>6</v>
      </c>
      <c r="B102" s="123"/>
      <c r="C102" s="123"/>
      <c r="D102" s="123"/>
      <c r="E102" s="123"/>
    </row>
    <row r="103" spans="1:5" ht="15" thickBot="1">
      <c r="A103" s="13">
        <v>1</v>
      </c>
      <c r="B103" s="12">
        <v>2</v>
      </c>
      <c r="C103" s="12">
        <v>3</v>
      </c>
      <c r="D103" s="12">
        <v>4</v>
      </c>
      <c r="E103" s="12">
        <v>5</v>
      </c>
    </row>
    <row r="104" spans="1:5" ht="15" thickBot="1">
      <c r="A104" s="13"/>
      <c r="B104" s="11"/>
      <c r="C104" s="11"/>
      <c r="D104" s="11"/>
      <c r="E104" s="11"/>
    </row>
    <row r="105" spans="1:5" ht="15" thickBot="1">
      <c r="A105" s="13"/>
      <c r="B105" s="11"/>
      <c r="C105" s="11"/>
      <c r="D105" s="11"/>
      <c r="E105" s="11"/>
    </row>
    <row r="106" spans="1:5" ht="15" thickBot="1">
      <c r="A106" s="13"/>
      <c r="B106" s="11"/>
      <c r="C106" s="11"/>
      <c r="D106" s="11"/>
      <c r="E106" s="11"/>
    </row>
    <row r="107" spans="1:5" ht="15" thickBot="1">
      <c r="A107" s="13"/>
      <c r="B107" s="11"/>
      <c r="C107" s="11"/>
      <c r="D107" s="11"/>
      <c r="E107" s="11"/>
    </row>
    <row r="108" spans="1:5" ht="15" thickBot="1">
      <c r="A108" s="14"/>
      <c r="B108" s="12" t="s">
        <v>10</v>
      </c>
      <c r="C108" s="12" t="s">
        <v>11</v>
      </c>
      <c r="D108" s="12" t="s">
        <v>11</v>
      </c>
      <c r="E108" s="11"/>
    </row>
    <row r="109" ht="49.5" customHeight="1">
      <c r="A109" s="22" t="s">
        <v>64</v>
      </c>
    </row>
    <row r="110" spans="1:3" ht="14.25" hidden="1">
      <c r="A110" s="2"/>
      <c r="B110" s="2"/>
      <c r="C110" s="2"/>
    </row>
    <row r="111" spans="1:3" ht="34.5" thickBot="1">
      <c r="A111" s="15" t="s">
        <v>2</v>
      </c>
      <c r="B111" s="138"/>
      <c r="C111" s="138"/>
    </row>
    <row r="112" spans="1:3" ht="14.25" hidden="1">
      <c r="A112" s="16"/>
      <c r="B112" s="139"/>
      <c r="C112" s="139"/>
    </row>
    <row r="113" spans="1:3" ht="19.5" customHeight="1" thickBot="1">
      <c r="A113" s="140" t="s">
        <v>3</v>
      </c>
      <c r="B113" s="140"/>
      <c r="C113" s="17"/>
    </row>
    <row r="114" ht="15.75">
      <c r="A114" s="21" t="s">
        <v>65</v>
      </c>
    </row>
    <row r="115" spans="1:7" ht="0.75" customHeight="1" thickBot="1">
      <c r="A115" s="2"/>
      <c r="B115" s="2"/>
      <c r="C115" s="2"/>
      <c r="D115" s="2"/>
      <c r="E115" s="2"/>
      <c r="F115" s="2"/>
      <c r="G115" s="2"/>
    </row>
    <row r="116" spans="1:7" ht="109.5" customHeight="1" thickBot="1">
      <c r="A116" s="18" t="s">
        <v>34</v>
      </c>
      <c r="B116" s="134" t="s">
        <v>13</v>
      </c>
      <c r="C116" s="125"/>
      <c r="D116" s="135"/>
      <c r="E116" s="19" t="s">
        <v>66</v>
      </c>
      <c r="F116" s="19" t="s">
        <v>67</v>
      </c>
      <c r="G116" s="19" t="s">
        <v>68</v>
      </c>
    </row>
    <row r="117" spans="1:7" ht="15" thickBot="1">
      <c r="A117" s="13">
        <v>1</v>
      </c>
      <c r="B117" s="134">
        <v>2</v>
      </c>
      <c r="C117" s="125"/>
      <c r="D117" s="135"/>
      <c r="E117" s="12">
        <v>3</v>
      </c>
      <c r="F117" s="12">
        <v>4</v>
      </c>
      <c r="G117" s="12">
        <v>5</v>
      </c>
    </row>
    <row r="118" spans="1:7" ht="15" thickBot="1">
      <c r="A118" s="13">
        <v>1</v>
      </c>
      <c r="B118" s="134" t="s">
        <v>69</v>
      </c>
      <c r="C118" s="125"/>
      <c r="D118" s="135"/>
      <c r="E118" s="11"/>
      <c r="F118" s="11"/>
      <c r="G118" s="11"/>
    </row>
    <row r="119" spans="1:7" ht="15" customHeight="1">
      <c r="A119" s="7"/>
      <c r="B119" s="112" t="s">
        <v>70</v>
      </c>
      <c r="C119" s="113"/>
      <c r="D119" s="28"/>
      <c r="E119" s="10"/>
      <c r="F119" s="10"/>
      <c r="G119" s="10"/>
    </row>
    <row r="120" spans="1:7" ht="15" thickBot="1">
      <c r="A120" s="14"/>
      <c r="B120" s="151" t="s">
        <v>71</v>
      </c>
      <c r="C120" s="114"/>
      <c r="D120" s="29"/>
      <c r="E120" s="11"/>
      <c r="F120" s="11"/>
      <c r="G120" s="11"/>
    </row>
    <row r="121" spans="1:7" ht="14.25">
      <c r="A121" s="7"/>
      <c r="B121" s="116" t="s">
        <v>72</v>
      </c>
      <c r="C121" s="117"/>
      <c r="D121" s="102"/>
      <c r="E121" s="10"/>
      <c r="F121" s="10"/>
      <c r="G121" s="10"/>
    </row>
    <row r="122" spans="1:7" ht="15" thickBot="1">
      <c r="A122" s="14"/>
      <c r="B122" s="119" t="s">
        <v>73</v>
      </c>
      <c r="C122" s="120"/>
      <c r="D122" s="121"/>
      <c r="E122" s="11"/>
      <c r="F122" s="11"/>
      <c r="G122" s="11"/>
    </row>
    <row r="123" spans="1:7" ht="15" thickBot="1">
      <c r="A123" s="14"/>
      <c r="B123" s="130" t="s">
        <v>74</v>
      </c>
      <c r="C123" s="115"/>
      <c r="D123" s="131"/>
      <c r="E123" s="11"/>
      <c r="F123" s="11"/>
      <c r="G123" s="11"/>
    </row>
    <row r="124" spans="1:7" ht="14.25">
      <c r="A124" s="7"/>
      <c r="B124" s="116" t="s">
        <v>72</v>
      </c>
      <c r="C124" s="117"/>
      <c r="D124" s="102"/>
      <c r="E124" s="10"/>
      <c r="F124" s="10"/>
      <c r="G124" s="10"/>
    </row>
    <row r="125" spans="1:7" ht="15" thickBot="1">
      <c r="A125" s="14"/>
      <c r="B125" s="119" t="s">
        <v>73</v>
      </c>
      <c r="C125" s="120"/>
      <c r="D125" s="121"/>
      <c r="E125" s="11"/>
      <c r="F125" s="11"/>
      <c r="G125" s="11"/>
    </row>
    <row r="126" spans="1:7" ht="15" thickBot="1">
      <c r="A126" s="13"/>
      <c r="B126" s="136"/>
      <c r="C126" s="124"/>
      <c r="D126" s="137"/>
      <c r="E126" s="11"/>
      <c r="F126" s="11"/>
      <c r="G126" s="11"/>
    </row>
    <row r="127" spans="1:7" ht="15" thickBot="1">
      <c r="A127" s="13"/>
      <c r="B127" s="136"/>
      <c r="C127" s="124"/>
      <c r="D127" s="137"/>
      <c r="E127" s="11"/>
      <c r="F127" s="11"/>
      <c r="G127" s="11"/>
    </row>
    <row r="128" spans="1:7" ht="15" thickBot="1">
      <c r="A128" s="14"/>
      <c r="B128" s="134" t="s">
        <v>10</v>
      </c>
      <c r="C128" s="125"/>
      <c r="D128" s="135"/>
      <c r="E128" s="11"/>
      <c r="F128" s="12" t="s">
        <v>11</v>
      </c>
      <c r="G128" s="11"/>
    </row>
    <row r="129" ht="39" customHeight="1" thickBot="1">
      <c r="A129" s="21" t="s">
        <v>75</v>
      </c>
    </row>
    <row r="130" spans="1:6" ht="15" hidden="1" thickBot="1">
      <c r="A130" s="2"/>
      <c r="B130" s="2"/>
      <c r="C130" s="2"/>
      <c r="D130" s="2"/>
      <c r="E130" s="2"/>
      <c r="F130" s="2"/>
    </row>
    <row r="131" spans="1:6" ht="57.75" thickBot="1">
      <c r="A131" s="18" t="s">
        <v>34</v>
      </c>
      <c r="B131" s="134" t="s">
        <v>13</v>
      </c>
      <c r="C131" s="135"/>
      <c r="D131" s="19" t="s">
        <v>76</v>
      </c>
      <c r="E131" s="19" t="s">
        <v>67</v>
      </c>
      <c r="F131" s="19" t="s">
        <v>77</v>
      </c>
    </row>
    <row r="132" spans="1:6" ht="15" thickBot="1">
      <c r="A132" s="13">
        <v>1</v>
      </c>
      <c r="B132" s="134">
        <v>2</v>
      </c>
      <c r="C132" s="135"/>
      <c r="D132" s="12">
        <v>3</v>
      </c>
      <c r="E132" s="12">
        <v>4</v>
      </c>
      <c r="F132" s="12">
        <v>5</v>
      </c>
    </row>
    <row r="133" spans="1:6" ht="15" thickBot="1">
      <c r="A133" s="13">
        <v>1</v>
      </c>
      <c r="B133" s="134" t="s">
        <v>78</v>
      </c>
      <c r="C133" s="135"/>
      <c r="D133" s="11"/>
      <c r="E133" s="11"/>
      <c r="F133" s="11"/>
    </row>
    <row r="134" spans="1:6" ht="37.5" customHeight="1" thickBot="1">
      <c r="A134" s="14"/>
      <c r="B134" s="4"/>
      <c r="C134" s="12" t="s">
        <v>79</v>
      </c>
      <c r="D134" s="11"/>
      <c r="E134" s="11"/>
      <c r="F134" s="11"/>
    </row>
    <row r="135" spans="1:6" ht="15" thickBot="1">
      <c r="A135" s="13"/>
      <c r="B135" s="136"/>
      <c r="C135" s="137"/>
      <c r="D135" s="11"/>
      <c r="E135" s="11"/>
      <c r="F135" s="11"/>
    </row>
    <row r="136" spans="1:6" ht="15" thickBot="1">
      <c r="A136" s="14"/>
      <c r="B136" s="134" t="s">
        <v>10</v>
      </c>
      <c r="C136" s="135"/>
      <c r="D136" s="12" t="s">
        <v>11</v>
      </c>
      <c r="E136" s="12" t="s">
        <v>11</v>
      </c>
      <c r="F136" s="11"/>
    </row>
    <row r="137" ht="47.25" customHeight="1">
      <c r="A137" s="21" t="s">
        <v>80</v>
      </c>
    </row>
    <row r="138" spans="1:3" ht="14.25" hidden="1">
      <c r="A138" s="2"/>
      <c r="B138" s="2"/>
      <c r="C138" s="2"/>
    </row>
    <row r="139" spans="1:3" ht="34.5" thickBot="1">
      <c r="A139" s="15" t="s">
        <v>2</v>
      </c>
      <c r="B139" s="138"/>
      <c r="C139" s="138"/>
    </row>
    <row r="140" spans="1:3" ht="14.25" hidden="1">
      <c r="A140" s="16"/>
      <c r="B140" s="139"/>
      <c r="C140" s="139"/>
    </row>
    <row r="141" spans="1:3" ht="21" customHeight="1" thickBot="1">
      <c r="A141" s="140" t="s">
        <v>3</v>
      </c>
      <c r="B141" s="140"/>
      <c r="C141" s="17"/>
    </row>
    <row r="142" ht="14.25" hidden="1">
      <c r="A142" s="1"/>
    </row>
    <row r="143" spans="1:6" ht="0.75" customHeight="1" thickBot="1">
      <c r="A143" s="2"/>
      <c r="B143" s="2"/>
      <c r="C143" s="2"/>
      <c r="D143" s="2"/>
      <c r="E143" s="2"/>
      <c r="F143" s="2"/>
    </row>
    <row r="144" spans="1:6" ht="29.25" customHeight="1">
      <c r="A144" s="5" t="s">
        <v>5</v>
      </c>
      <c r="B144" s="144" t="s">
        <v>13</v>
      </c>
      <c r="C144" s="145"/>
      <c r="D144" s="122" t="s">
        <v>66</v>
      </c>
      <c r="E144" s="122" t="s">
        <v>67</v>
      </c>
      <c r="F144" s="122" t="s">
        <v>81</v>
      </c>
    </row>
    <row r="145" spans="1:6" ht="15" thickBot="1">
      <c r="A145" s="13" t="s">
        <v>6</v>
      </c>
      <c r="B145" s="149"/>
      <c r="C145" s="150"/>
      <c r="D145" s="123"/>
      <c r="E145" s="123"/>
      <c r="F145" s="123"/>
    </row>
    <row r="146" spans="1:6" ht="15" thickBot="1">
      <c r="A146" s="25">
        <v>1</v>
      </c>
      <c r="B146" s="132">
        <v>2</v>
      </c>
      <c r="C146" s="133"/>
      <c r="D146" s="24">
        <v>3</v>
      </c>
      <c r="E146" s="24">
        <v>4</v>
      </c>
      <c r="F146" s="24">
        <v>5</v>
      </c>
    </row>
    <row r="147" spans="1:6" ht="15" thickBot="1">
      <c r="A147" s="13">
        <v>1</v>
      </c>
      <c r="B147" s="134" t="s">
        <v>82</v>
      </c>
      <c r="C147" s="135"/>
      <c r="D147" s="11"/>
      <c r="E147" s="11"/>
      <c r="F147" s="11"/>
    </row>
    <row r="148" spans="1:6" ht="15" thickBot="1">
      <c r="A148" s="14"/>
      <c r="B148" s="130" t="s">
        <v>83</v>
      </c>
      <c r="C148" s="131"/>
      <c r="D148" s="11"/>
      <c r="E148" s="11"/>
      <c r="F148" s="11"/>
    </row>
    <row r="149" spans="1:6" ht="15" thickBot="1">
      <c r="A149" s="13">
        <v>2</v>
      </c>
      <c r="B149" s="134" t="s">
        <v>84</v>
      </c>
      <c r="C149" s="135"/>
      <c r="D149" s="11"/>
      <c r="E149" s="11"/>
      <c r="F149" s="11"/>
    </row>
    <row r="150" spans="1:6" ht="15" thickBot="1">
      <c r="A150" s="14"/>
      <c r="B150" s="130" t="s">
        <v>85</v>
      </c>
      <c r="C150" s="131"/>
      <c r="D150" s="11"/>
      <c r="E150" s="11"/>
      <c r="F150" s="11"/>
    </row>
    <row r="151" spans="1:6" ht="15" thickBot="1">
      <c r="A151" s="13"/>
      <c r="B151" s="136"/>
      <c r="C151" s="137"/>
      <c r="D151" s="11"/>
      <c r="E151" s="11"/>
      <c r="F151" s="11"/>
    </row>
    <row r="152" spans="1:6" ht="15" thickBot="1">
      <c r="A152" s="14"/>
      <c r="B152" s="134" t="s">
        <v>10</v>
      </c>
      <c r="C152" s="135"/>
      <c r="D152" s="12" t="s">
        <v>11</v>
      </c>
      <c r="E152" s="12" t="s">
        <v>11</v>
      </c>
      <c r="F152" s="11"/>
    </row>
    <row r="153" ht="35.25" customHeight="1">
      <c r="A153" s="22" t="s">
        <v>86</v>
      </c>
    </row>
    <row r="154" spans="1:3" ht="14.25">
      <c r="A154" s="2"/>
      <c r="B154" s="2"/>
      <c r="C154" s="2"/>
    </row>
    <row r="155" spans="1:3" ht="22.5" customHeight="1" thickBot="1">
      <c r="A155" s="15" t="s">
        <v>2</v>
      </c>
      <c r="B155" s="138"/>
      <c r="C155" s="138"/>
    </row>
    <row r="156" spans="1:3" ht="14.25" hidden="1">
      <c r="A156" s="16"/>
      <c r="B156" s="139"/>
      <c r="C156" s="139"/>
    </row>
    <row r="157" spans="1:3" ht="20.25" customHeight="1" thickBot="1">
      <c r="A157" s="140" t="s">
        <v>3</v>
      </c>
      <c r="B157" s="140"/>
      <c r="C157" s="17"/>
    </row>
    <row r="158" ht="2.25" customHeight="1" thickBot="1">
      <c r="A158" s="1"/>
    </row>
    <row r="159" spans="1:5" ht="15" hidden="1" thickBot="1">
      <c r="A159" s="2"/>
      <c r="B159" s="2"/>
      <c r="C159" s="2"/>
      <c r="D159" s="2"/>
      <c r="E159" s="2"/>
    </row>
    <row r="160" spans="1:5" ht="59.25" customHeight="1">
      <c r="A160" s="5" t="s">
        <v>5</v>
      </c>
      <c r="B160" s="122" t="s">
        <v>60</v>
      </c>
      <c r="C160" s="122" t="s">
        <v>61</v>
      </c>
      <c r="D160" s="122" t="s">
        <v>62</v>
      </c>
      <c r="E160" s="122" t="s">
        <v>63</v>
      </c>
    </row>
    <row r="161" spans="1:5" ht="15" thickBot="1">
      <c r="A161" s="13" t="s">
        <v>6</v>
      </c>
      <c r="B161" s="123"/>
      <c r="C161" s="123"/>
      <c r="D161" s="123"/>
      <c r="E161" s="123"/>
    </row>
    <row r="162" spans="1:5" ht="15" thickBot="1">
      <c r="A162" s="25">
        <v>1</v>
      </c>
      <c r="B162" s="24">
        <v>2</v>
      </c>
      <c r="C162" s="24">
        <v>3</v>
      </c>
      <c r="D162" s="24">
        <v>4</v>
      </c>
      <c r="E162" s="24">
        <v>5</v>
      </c>
    </row>
    <row r="163" spans="1:5" ht="15" thickBot="1">
      <c r="A163" s="13"/>
      <c r="B163" s="11"/>
      <c r="C163" s="11"/>
      <c r="D163" s="11"/>
      <c r="E163" s="11"/>
    </row>
    <row r="164" spans="1:5" ht="15" thickBot="1">
      <c r="A164" s="13"/>
      <c r="B164" s="11"/>
      <c r="C164" s="11"/>
      <c r="D164" s="11"/>
      <c r="E164" s="11"/>
    </row>
    <row r="165" spans="1:5" ht="15" thickBot="1">
      <c r="A165" s="13"/>
      <c r="B165" s="11"/>
      <c r="C165" s="11"/>
      <c r="D165" s="11"/>
      <c r="E165" s="11"/>
    </row>
    <row r="166" spans="1:5" ht="15" thickBot="1">
      <c r="A166" s="14"/>
      <c r="B166" s="12" t="s">
        <v>10</v>
      </c>
      <c r="C166" s="12" t="s">
        <v>11</v>
      </c>
      <c r="D166" s="12" t="s">
        <v>11</v>
      </c>
      <c r="E166" s="11"/>
    </row>
    <row r="167" spans="1:5" ht="48.75" customHeight="1">
      <c r="A167" s="111" t="s">
        <v>87</v>
      </c>
      <c r="B167" s="111"/>
      <c r="C167" s="111"/>
      <c r="D167" s="111"/>
      <c r="E167" s="111"/>
    </row>
    <row r="168" spans="1:3" ht="14.25" hidden="1">
      <c r="A168" s="2"/>
      <c r="B168" s="2"/>
      <c r="C168" s="2"/>
    </row>
    <row r="169" spans="1:3" ht="18.75" customHeight="1" thickBot="1">
      <c r="A169" s="15" t="s">
        <v>2</v>
      </c>
      <c r="B169" s="138"/>
      <c r="C169" s="138"/>
    </row>
    <row r="170" spans="1:3" ht="14.25" hidden="1">
      <c r="A170" s="16"/>
      <c r="B170" s="139"/>
      <c r="C170" s="139"/>
    </row>
    <row r="171" spans="1:3" ht="21.75" customHeight="1" thickBot="1">
      <c r="A171" s="140" t="s">
        <v>3</v>
      </c>
      <c r="B171" s="140"/>
      <c r="C171" s="17"/>
    </row>
    <row r="172" ht="0.75" customHeight="1" thickBot="1">
      <c r="A172" s="1"/>
    </row>
    <row r="173" spans="1:5" ht="15" hidden="1" thickBot="1">
      <c r="A173" s="2"/>
      <c r="B173" s="2"/>
      <c r="C173" s="2"/>
      <c r="D173" s="2"/>
      <c r="E173" s="2"/>
    </row>
    <row r="174" spans="1:5" ht="59.25" customHeight="1">
      <c r="A174" s="5" t="s">
        <v>5</v>
      </c>
      <c r="B174" s="122" t="s">
        <v>60</v>
      </c>
      <c r="C174" s="122" t="s">
        <v>61</v>
      </c>
      <c r="D174" s="122" t="s">
        <v>62</v>
      </c>
      <c r="E174" s="122" t="s">
        <v>63</v>
      </c>
    </row>
    <row r="175" spans="1:5" ht="15" thickBot="1">
      <c r="A175" s="13" t="s">
        <v>6</v>
      </c>
      <c r="B175" s="123"/>
      <c r="C175" s="123"/>
      <c r="D175" s="123"/>
      <c r="E175" s="123"/>
    </row>
    <row r="176" spans="1:5" ht="15" thickBot="1">
      <c r="A176" s="25">
        <v>1</v>
      </c>
      <c r="B176" s="24">
        <v>2</v>
      </c>
      <c r="C176" s="24">
        <v>3</v>
      </c>
      <c r="D176" s="24">
        <v>4</v>
      </c>
      <c r="E176" s="24">
        <v>5</v>
      </c>
    </row>
    <row r="177" spans="1:5" ht="39" customHeight="1" thickBot="1">
      <c r="A177" s="13">
        <v>1</v>
      </c>
      <c r="B177" s="12" t="s">
        <v>88</v>
      </c>
      <c r="C177" s="11"/>
      <c r="D177" s="11"/>
      <c r="E177" s="11"/>
    </row>
    <row r="178" spans="1:5" ht="15" thickBot="1">
      <c r="A178" s="13"/>
      <c r="B178" s="11"/>
      <c r="C178" s="11"/>
      <c r="D178" s="11"/>
      <c r="E178" s="11"/>
    </row>
    <row r="179" spans="1:5" ht="15" thickBot="1">
      <c r="A179" s="13"/>
      <c r="B179" s="11"/>
      <c r="C179" s="11"/>
      <c r="D179" s="11"/>
      <c r="E179" s="11"/>
    </row>
    <row r="180" spans="1:5" ht="15" thickBot="1">
      <c r="A180" s="13"/>
      <c r="B180" s="11"/>
      <c r="C180" s="11"/>
      <c r="D180" s="11"/>
      <c r="E180" s="11"/>
    </row>
    <row r="181" spans="1:5" ht="15" thickBot="1">
      <c r="A181" s="14"/>
      <c r="B181" s="12" t="s">
        <v>10</v>
      </c>
      <c r="C181" s="12" t="s">
        <v>11</v>
      </c>
      <c r="D181" s="12" t="s">
        <v>11</v>
      </c>
      <c r="E181" s="11"/>
    </row>
    <row r="182" ht="55.5" customHeight="1">
      <c r="A182" s="22" t="s">
        <v>89</v>
      </c>
    </row>
    <row r="183" spans="1:3" ht="0.75" customHeight="1">
      <c r="A183" s="2"/>
      <c r="B183" s="2"/>
      <c r="C183" s="2"/>
    </row>
    <row r="184" spans="1:3" ht="22.5" customHeight="1" thickBot="1">
      <c r="A184" s="15" t="s">
        <v>2</v>
      </c>
      <c r="B184" s="138"/>
      <c r="C184" s="138"/>
    </row>
    <row r="185" spans="1:3" ht="14.25" hidden="1">
      <c r="A185" s="16"/>
      <c r="B185" s="139"/>
      <c r="C185" s="139"/>
    </row>
    <row r="186" spans="1:3" ht="20.25" customHeight="1" thickBot="1">
      <c r="A186" s="140" t="s">
        <v>3</v>
      </c>
      <c r="B186" s="140"/>
      <c r="C186" s="17"/>
    </row>
    <row r="187" ht="16.5" thickBot="1">
      <c r="A187" s="21" t="s">
        <v>90</v>
      </c>
    </row>
    <row r="188" spans="1:6" ht="15" hidden="1" thickBot="1">
      <c r="A188" s="2"/>
      <c r="B188" s="2"/>
      <c r="C188" s="2"/>
      <c r="D188" s="2"/>
      <c r="E188" s="2"/>
      <c r="F188" s="2"/>
    </row>
    <row r="189" spans="1:6" ht="14.25">
      <c r="A189" s="5" t="s">
        <v>5</v>
      </c>
      <c r="B189" s="122" t="s">
        <v>13</v>
      </c>
      <c r="C189" s="8"/>
      <c r="D189" s="8" t="s">
        <v>15</v>
      </c>
      <c r="E189" s="8" t="s">
        <v>92</v>
      </c>
      <c r="F189" s="122" t="s">
        <v>39</v>
      </c>
    </row>
    <row r="190" spans="1:6" ht="44.25" customHeight="1">
      <c r="A190" s="6" t="s">
        <v>6</v>
      </c>
      <c r="B190" s="110"/>
      <c r="C190" s="9" t="s">
        <v>157</v>
      </c>
      <c r="D190" s="9" t="s">
        <v>91</v>
      </c>
      <c r="E190" s="9" t="s">
        <v>93</v>
      </c>
      <c r="F190" s="110"/>
    </row>
    <row r="191" spans="1:6" ht="15" hidden="1" thickBot="1">
      <c r="A191" s="14"/>
      <c r="B191" s="123"/>
      <c r="C191" s="12"/>
      <c r="D191" s="11"/>
      <c r="E191" s="11"/>
      <c r="F191" s="123"/>
    </row>
    <row r="192" spans="1:6" ht="15" thickBot="1">
      <c r="A192" s="13">
        <v>1</v>
      </c>
      <c r="B192" s="12">
        <v>2</v>
      </c>
      <c r="C192" s="12">
        <v>3</v>
      </c>
      <c r="D192" s="12">
        <v>4</v>
      </c>
      <c r="E192" s="12">
        <v>5</v>
      </c>
      <c r="F192" s="12">
        <v>6</v>
      </c>
    </row>
    <row r="193" spans="1:6" ht="15" thickBot="1">
      <c r="A193" s="14"/>
      <c r="B193" s="12" t="s">
        <v>94</v>
      </c>
      <c r="C193" s="11"/>
      <c r="D193" s="11"/>
      <c r="E193" s="11"/>
      <c r="F193" s="11"/>
    </row>
    <row r="194" spans="1:6" ht="74.25" customHeight="1" thickBot="1">
      <c r="A194" s="14"/>
      <c r="B194" s="12" t="s">
        <v>95</v>
      </c>
      <c r="C194" s="11"/>
      <c r="D194" s="11"/>
      <c r="E194" s="11"/>
      <c r="F194" s="11"/>
    </row>
    <row r="195" spans="1:6" ht="22.5" customHeight="1" thickBot="1">
      <c r="A195" s="14"/>
      <c r="B195" s="12" t="s">
        <v>96</v>
      </c>
      <c r="C195" s="11"/>
      <c r="D195" s="11"/>
      <c r="E195" s="11"/>
      <c r="F195" s="11"/>
    </row>
    <row r="196" spans="1:6" ht="54.75" customHeight="1" thickBot="1">
      <c r="A196" s="14"/>
      <c r="B196" s="12" t="s">
        <v>97</v>
      </c>
      <c r="C196" s="11"/>
      <c r="D196" s="11"/>
      <c r="E196" s="11"/>
      <c r="F196" s="11"/>
    </row>
    <row r="197" spans="1:6" ht="59.25" customHeight="1" thickBot="1">
      <c r="A197" s="14"/>
      <c r="B197" s="12" t="s">
        <v>98</v>
      </c>
      <c r="C197" s="11"/>
      <c r="D197" s="11"/>
      <c r="E197" s="11"/>
      <c r="F197" s="11"/>
    </row>
    <row r="198" spans="1:6" ht="38.25" customHeight="1" thickBot="1">
      <c r="A198" s="14"/>
      <c r="B198" s="12" t="s">
        <v>99</v>
      </c>
      <c r="C198" s="11"/>
      <c r="D198" s="11"/>
      <c r="E198" s="11"/>
      <c r="F198" s="11"/>
    </row>
    <row r="199" spans="1:6" ht="25.5" customHeight="1" thickBot="1">
      <c r="A199" s="14"/>
      <c r="B199" s="12" t="s">
        <v>100</v>
      </c>
      <c r="C199" s="11"/>
      <c r="D199" s="11"/>
      <c r="E199" s="11"/>
      <c r="F199" s="11"/>
    </row>
    <row r="200" spans="1:6" ht="42.75" customHeight="1" thickBot="1">
      <c r="A200" s="14"/>
      <c r="B200" s="12" t="s">
        <v>101</v>
      </c>
      <c r="C200" s="11"/>
      <c r="D200" s="11"/>
      <c r="E200" s="11"/>
      <c r="F200" s="11"/>
    </row>
    <row r="201" spans="1:6" ht="15" thickBot="1">
      <c r="A201" s="13"/>
      <c r="B201" s="11"/>
      <c r="C201" s="11"/>
      <c r="D201" s="11"/>
      <c r="E201" s="11"/>
      <c r="F201" s="11"/>
    </row>
    <row r="202" spans="1:6" ht="15" thickBot="1">
      <c r="A202" s="13"/>
      <c r="B202" s="11"/>
      <c r="C202" s="11"/>
      <c r="D202" s="11"/>
      <c r="E202" s="11"/>
      <c r="F202" s="11"/>
    </row>
    <row r="203" spans="1:6" ht="15" thickBot="1">
      <c r="A203" s="14"/>
      <c r="B203" s="12" t="s">
        <v>10</v>
      </c>
      <c r="C203" s="12" t="s">
        <v>11</v>
      </c>
      <c r="D203" s="12" t="s">
        <v>11</v>
      </c>
      <c r="E203" s="12" t="s">
        <v>11</v>
      </c>
      <c r="F203" s="11"/>
    </row>
    <row r="204" ht="29.25" customHeight="1">
      <c r="A204" s="22" t="s">
        <v>89</v>
      </c>
    </row>
    <row r="205" spans="1:3" ht="0.75" customHeight="1">
      <c r="A205" s="2"/>
      <c r="B205" s="2"/>
      <c r="C205" s="2"/>
    </row>
    <row r="206" spans="1:3" ht="34.5" thickBot="1">
      <c r="A206" s="15" t="s">
        <v>2</v>
      </c>
      <c r="B206" s="138"/>
      <c r="C206" s="138"/>
    </row>
    <row r="207" spans="1:3" ht="14.25" hidden="1">
      <c r="A207" s="16"/>
      <c r="B207" s="139"/>
      <c r="C207" s="139"/>
    </row>
    <row r="208" spans="1:3" ht="19.5" customHeight="1" thickBot="1">
      <c r="A208" s="140" t="s">
        <v>3</v>
      </c>
      <c r="B208" s="140"/>
      <c r="C208" s="17"/>
    </row>
    <row r="209" ht="15.75">
      <c r="A209" s="21" t="s">
        <v>102</v>
      </c>
    </row>
    <row r="210" spans="1:5" ht="0.75" customHeight="1" thickBot="1">
      <c r="A210" s="2"/>
      <c r="B210" s="2"/>
      <c r="C210" s="2"/>
      <c r="D210" s="2"/>
      <c r="E210" s="2"/>
    </row>
    <row r="211" spans="1:5" ht="29.25" customHeight="1">
      <c r="A211" s="5" t="s">
        <v>5</v>
      </c>
      <c r="B211" s="122" t="s">
        <v>13</v>
      </c>
      <c r="C211" s="122" t="s">
        <v>103</v>
      </c>
      <c r="D211" s="122" t="s">
        <v>104</v>
      </c>
      <c r="E211" s="122" t="s">
        <v>105</v>
      </c>
    </row>
    <row r="212" spans="1:5" ht="15" thickBot="1">
      <c r="A212" s="13" t="s">
        <v>6</v>
      </c>
      <c r="B212" s="123"/>
      <c r="C212" s="123"/>
      <c r="D212" s="123"/>
      <c r="E212" s="123"/>
    </row>
    <row r="213" spans="1:5" ht="15" thickBot="1">
      <c r="A213" s="13">
        <v>1</v>
      </c>
      <c r="B213" s="12">
        <v>2</v>
      </c>
      <c r="C213" s="12">
        <v>3</v>
      </c>
      <c r="D213" s="12">
        <v>4</v>
      </c>
      <c r="E213" s="12">
        <v>5</v>
      </c>
    </row>
    <row r="214" spans="1:5" ht="38.25" customHeight="1" thickBot="1">
      <c r="A214" s="14"/>
      <c r="B214" s="12" t="s">
        <v>106</v>
      </c>
      <c r="C214" s="11"/>
      <c r="D214" s="11"/>
      <c r="E214" s="11">
        <f>C214*D214</f>
        <v>0</v>
      </c>
    </row>
    <row r="215" spans="1:5" ht="60.75" customHeight="1" thickBot="1">
      <c r="A215" s="14"/>
      <c r="B215" s="12" t="s">
        <v>107</v>
      </c>
      <c r="C215" s="11"/>
      <c r="D215" s="11"/>
      <c r="E215" s="11">
        <f>C215*D215</f>
        <v>0</v>
      </c>
    </row>
    <row r="216" spans="1:5" ht="15" thickBot="1">
      <c r="A216" s="13"/>
      <c r="B216" s="11"/>
      <c r="C216" s="11"/>
      <c r="D216" s="11"/>
      <c r="E216" s="11">
        <f>C216*D216</f>
        <v>0</v>
      </c>
    </row>
    <row r="217" spans="1:5" ht="15" thickBot="1">
      <c r="A217" s="13"/>
      <c r="B217" s="11"/>
      <c r="C217" s="11"/>
      <c r="D217" s="11"/>
      <c r="E217" s="11">
        <f>C217*D217</f>
        <v>0</v>
      </c>
    </row>
    <row r="218" spans="1:5" ht="15" thickBot="1">
      <c r="A218" s="14"/>
      <c r="B218" s="12" t="s">
        <v>10</v>
      </c>
      <c r="C218" s="11"/>
      <c r="D218" s="11"/>
      <c r="E218" s="11">
        <f>E214+E215+E216+E217</f>
        <v>0</v>
      </c>
    </row>
    <row r="219" ht="35.25" customHeight="1">
      <c r="A219" s="22" t="s">
        <v>89</v>
      </c>
    </row>
    <row r="220" spans="1:3" ht="0.75" customHeight="1">
      <c r="A220" s="2"/>
      <c r="B220" s="2"/>
      <c r="C220" s="2"/>
    </row>
    <row r="221" spans="1:3" ht="34.5" thickBot="1">
      <c r="A221" s="15" t="s">
        <v>2</v>
      </c>
      <c r="B221" s="138"/>
      <c r="C221" s="138"/>
    </row>
    <row r="222" spans="1:3" ht="0.75" customHeight="1">
      <c r="A222" s="16"/>
      <c r="B222" s="139"/>
      <c r="C222" s="139"/>
    </row>
    <row r="223" spans="1:3" ht="30" customHeight="1" thickBot="1">
      <c r="A223" s="140" t="s">
        <v>3</v>
      </c>
      <c r="B223" s="140"/>
      <c r="C223" s="17"/>
    </row>
    <row r="224" ht="16.5" thickBot="1">
      <c r="A224" s="21" t="s">
        <v>108</v>
      </c>
    </row>
    <row r="225" spans="1:7" ht="15" hidden="1" thickBot="1">
      <c r="A225" s="2"/>
      <c r="B225" s="2"/>
      <c r="C225" s="2"/>
      <c r="D225" s="2"/>
      <c r="E225" s="2"/>
      <c r="F225" s="2"/>
      <c r="G225" s="2"/>
    </row>
    <row r="226" spans="1:7" ht="29.25" customHeight="1">
      <c r="A226" s="5" t="s">
        <v>5</v>
      </c>
      <c r="B226" s="144" t="s">
        <v>60</v>
      </c>
      <c r="C226" s="145"/>
      <c r="D226" s="122" t="s">
        <v>109</v>
      </c>
      <c r="E226" s="122" t="s">
        <v>110</v>
      </c>
      <c r="F226" s="122" t="s">
        <v>111</v>
      </c>
      <c r="G226" s="122" t="s">
        <v>169</v>
      </c>
    </row>
    <row r="227" spans="1:7" ht="15" thickBot="1">
      <c r="A227" s="13" t="s">
        <v>6</v>
      </c>
      <c r="B227" s="149"/>
      <c r="C227" s="150"/>
      <c r="D227" s="123"/>
      <c r="E227" s="123"/>
      <c r="F227" s="123"/>
      <c r="G227" s="123"/>
    </row>
    <row r="228" spans="1:7" ht="15" thickBot="1">
      <c r="A228" s="13">
        <v>1</v>
      </c>
      <c r="B228" s="134">
        <v>2</v>
      </c>
      <c r="C228" s="135"/>
      <c r="D228" s="12">
        <v>4</v>
      </c>
      <c r="E228" s="12">
        <v>5</v>
      </c>
      <c r="F228" s="12">
        <v>6</v>
      </c>
      <c r="G228" s="12">
        <v>6</v>
      </c>
    </row>
    <row r="229" spans="1:7" ht="15" thickBot="1">
      <c r="A229" s="14"/>
      <c r="B229" s="134" t="s">
        <v>112</v>
      </c>
      <c r="C229" s="135"/>
      <c r="D229" s="11"/>
      <c r="E229" s="11"/>
      <c r="F229" s="11"/>
      <c r="G229" s="11">
        <f>D229*E229*(F229+100)</f>
        <v>0</v>
      </c>
    </row>
    <row r="230" spans="1:7" ht="21" customHeight="1" thickBot="1">
      <c r="A230" s="14"/>
      <c r="B230" s="132" t="s">
        <v>113</v>
      </c>
      <c r="C230" s="133"/>
      <c r="D230" s="11"/>
      <c r="E230" s="11"/>
      <c r="F230" s="11"/>
      <c r="G230" s="11"/>
    </row>
    <row r="231" spans="1:7" ht="15" thickBot="1">
      <c r="A231" s="13"/>
      <c r="B231" s="136"/>
      <c r="C231" s="137"/>
      <c r="D231" s="11"/>
      <c r="E231" s="11"/>
      <c r="F231" s="11"/>
      <c r="G231" s="11">
        <f aca="true" t="shared" si="0" ref="G231:G249">D231*E231*(F231+100)</f>
        <v>0</v>
      </c>
    </row>
    <row r="232" spans="1:7" ht="15" thickBot="1">
      <c r="A232" s="13"/>
      <c r="B232" s="136"/>
      <c r="C232" s="137"/>
      <c r="D232" s="11"/>
      <c r="E232" s="11"/>
      <c r="F232" s="11"/>
      <c r="G232" s="11">
        <f t="shared" si="0"/>
        <v>0</v>
      </c>
    </row>
    <row r="233" spans="1:7" ht="15" thickBot="1">
      <c r="A233" s="14"/>
      <c r="B233" s="134" t="s">
        <v>114</v>
      </c>
      <c r="C233" s="135"/>
      <c r="D233" s="11"/>
      <c r="E233" s="11"/>
      <c r="F233" s="11"/>
      <c r="G233" s="11">
        <f t="shared" si="0"/>
        <v>0</v>
      </c>
    </row>
    <row r="234" spans="1:7" ht="24" customHeight="1" thickBot="1">
      <c r="A234" s="14"/>
      <c r="B234" s="132" t="s">
        <v>113</v>
      </c>
      <c r="C234" s="133"/>
      <c r="D234" s="11"/>
      <c r="E234" s="11"/>
      <c r="F234" s="11"/>
      <c r="G234" s="11"/>
    </row>
    <row r="235" spans="1:7" ht="15" thickBot="1">
      <c r="A235" s="13"/>
      <c r="B235" s="136"/>
      <c r="C235" s="137"/>
      <c r="D235" s="11"/>
      <c r="E235" s="11"/>
      <c r="F235" s="11"/>
      <c r="G235" s="11">
        <f t="shared" si="0"/>
        <v>0</v>
      </c>
    </row>
    <row r="236" spans="1:7" ht="15" thickBot="1">
      <c r="A236" s="13"/>
      <c r="B236" s="136"/>
      <c r="C236" s="137"/>
      <c r="D236" s="11"/>
      <c r="E236" s="11"/>
      <c r="F236" s="11"/>
      <c r="G236" s="11">
        <f t="shared" si="0"/>
        <v>0</v>
      </c>
    </row>
    <row r="237" spans="1:7" ht="15" thickBot="1">
      <c r="A237" s="14"/>
      <c r="B237" s="134" t="s">
        <v>115</v>
      </c>
      <c r="C237" s="135"/>
      <c r="D237" s="11"/>
      <c r="E237" s="11"/>
      <c r="F237" s="11"/>
      <c r="G237" s="11">
        <f t="shared" si="0"/>
        <v>0</v>
      </c>
    </row>
    <row r="238" spans="1:7" ht="15" thickBot="1">
      <c r="A238" s="14"/>
      <c r="B238" s="132" t="s">
        <v>113</v>
      </c>
      <c r="C238" s="133"/>
      <c r="D238" s="11"/>
      <c r="E238" s="11"/>
      <c r="F238" s="11"/>
      <c r="G238" s="11"/>
    </row>
    <row r="239" spans="1:7" ht="15" thickBot="1">
      <c r="A239" s="13"/>
      <c r="B239" s="136"/>
      <c r="C239" s="137"/>
      <c r="D239" s="11"/>
      <c r="E239" s="11"/>
      <c r="F239" s="11"/>
      <c r="G239" s="11">
        <f t="shared" si="0"/>
        <v>0</v>
      </c>
    </row>
    <row r="240" spans="1:7" ht="15" thickBot="1">
      <c r="A240" s="13"/>
      <c r="B240" s="136"/>
      <c r="C240" s="137"/>
      <c r="D240" s="11"/>
      <c r="E240" s="11"/>
      <c r="F240" s="11"/>
      <c r="G240" s="11">
        <f t="shared" si="0"/>
        <v>0</v>
      </c>
    </row>
    <row r="241" spans="1:7" ht="15" thickBot="1">
      <c r="A241" s="14"/>
      <c r="B241" s="134" t="s">
        <v>168</v>
      </c>
      <c r="C241" s="135"/>
      <c r="D241" s="11"/>
      <c r="E241" s="11"/>
      <c r="F241" s="11"/>
      <c r="G241" s="11">
        <f t="shared" si="0"/>
        <v>0</v>
      </c>
    </row>
    <row r="242" spans="1:7" ht="15" thickBot="1">
      <c r="A242" s="14"/>
      <c r="B242" s="132" t="s">
        <v>113</v>
      </c>
      <c r="C242" s="133"/>
      <c r="D242" s="11"/>
      <c r="E242" s="11"/>
      <c r="F242" s="11"/>
      <c r="G242" s="11"/>
    </row>
    <row r="243" spans="1:7" ht="15" thickBot="1">
      <c r="A243" s="13"/>
      <c r="B243" s="136"/>
      <c r="C243" s="137"/>
      <c r="D243" s="11"/>
      <c r="E243" s="11"/>
      <c r="F243" s="11"/>
      <c r="G243" s="11">
        <f t="shared" si="0"/>
        <v>0</v>
      </c>
    </row>
    <row r="244" spans="1:7" ht="15" thickBot="1">
      <c r="A244" s="13"/>
      <c r="B244" s="136"/>
      <c r="C244" s="137"/>
      <c r="D244" s="11"/>
      <c r="E244" s="11"/>
      <c r="F244" s="11"/>
      <c r="G244" s="11">
        <f t="shared" si="0"/>
        <v>0</v>
      </c>
    </row>
    <row r="245" spans="1:7" ht="15" thickBot="1">
      <c r="A245" s="14"/>
      <c r="B245" s="134" t="s">
        <v>116</v>
      </c>
      <c r="C245" s="135"/>
      <c r="D245" s="11"/>
      <c r="E245" s="11"/>
      <c r="F245" s="11"/>
      <c r="G245" s="11">
        <f t="shared" si="0"/>
        <v>0</v>
      </c>
    </row>
    <row r="246" spans="1:7" ht="15" thickBot="1">
      <c r="A246" s="14"/>
      <c r="B246" s="132" t="s">
        <v>113</v>
      </c>
      <c r="C246" s="133"/>
      <c r="D246" s="11"/>
      <c r="E246" s="11"/>
      <c r="F246" s="11"/>
      <c r="G246" s="11"/>
    </row>
    <row r="247" spans="1:7" ht="15" thickBot="1">
      <c r="A247" s="13"/>
      <c r="B247" s="136"/>
      <c r="C247" s="137"/>
      <c r="D247" s="11"/>
      <c r="E247" s="11"/>
      <c r="F247" s="11"/>
      <c r="G247" s="11">
        <f t="shared" si="0"/>
        <v>0</v>
      </c>
    </row>
    <row r="248" spans="1:7" ht="15" thickBot="1">
      <c r="A248" s="13"/>
      <c r="B248" s="136"/>
      <c r="C248" s="137"/>
      <c r="D248" s="11"/>
      <c r="E248" s="11"/>
      <c r="F248" s="11"/>
      <c r="G248" s="11">
        <f t="shared" si="0"/>
        <v>0</v>
      </c>
    </row>
    <row r="249" spans="1:7" ht="15" thickBot="1">
      <c r="A249" s="13"/>
      <c r="B249" s="136"/>
      <c r="C249" s="137"/>
      <c r="D249" s="11"/>
      <c r="E249" s="11"/>
      <c r="F249" s="11"/>
      <c r="G249" s="11">
        <f t="shared" si="0"/>
        <v>0</v>
      </c>
    </row>
    <row r="250" spans="1:7" ht="15" thickBot="1">
      <c r="A250" s="14"/>
      <c r="B250" s="134" t="s">
        <v>10</v>
      </c>
      <c r="C250" s="135"/>
      <c r="D250" s="12" t="s">
        <v>11</v>
      </c>
      <c r="E250" s="12" t="s">
        <v>11</v>
      </c>
      <c r="F250" s="12" t="s">
        <v>11</v>
      </c>
      <c r="G250" s="11">
        <f>G229+G233+G237+G241+G245</f>
        <v>0</v>
      </c>
    </row>
    <row r="251" ht="41.25" customHeight="1">
      <c r="A251" s="20" t="s">
        <v>89</v>
      </c>
    </row>
    <row r="252" spans="1:3" ht="14.25" hidden="1">
      <c r="A252" s="2"/>
      <c r="B252" s="2"/>
      <c r="C252" s="2"/>
    </row>
    <row r="253" spans="1:3" ht="34.5" thickBot="1">
      <c r="A253" s="15" t="s">
        <v>2</v>
      </c>
      <c r="B253" s="138"/>
      <c r="C253" s="138"/>
    </row>
    <row r="254" spans="1:3" ht="14.25" hidden="1">
      <c r="A254" s="16"/>
      <c r="B254" s="139"/>
      <c r="C254" s="139"/>
    </row>
    <row r="255" spans="1:3" ht="22.5" customHeight="1" thickBot="1">
      <c r="A255" s="140" t="s">
        <v>3</v>
      </c>
      <c r="B255" s="140"/>
      <c r="C255" s="17"/>
    </row>
    <row r="256" ht="15" customHeight="1" thickBot="1">
      <c r="A256" s="20" t="s">
        <v>117</v>
      </c>
    </row>
    <row r="257" spans="1:6" ht="15" hidden="1" thickBot="1">
      <c r="A257" s="2"/>
      <c r="B257" s="2"/>
      <c r="C257" s="2"/>
      <c r="D257" s="2"/>
      <c r="E257" s="2"/>
      <c r="F257" s="2"/>
    </row>
    <row r="258" spans="1:6" ht="29.25" customHeight="1">
      <c r="A258" s="5" t="s">
        <v>5</v>
      </c>
      <c r="B258" s="144" t="s">
        <v>60</v>
      </c>
      <c r="C258" s="145"/>
      <c r="D258" s="122" t="s">
        <v>118</v>
      </c>
      <c r="E258" s="122" t="s">
        <v>119</v>
      </c>
      <c r="F258" s="122" t="s">
        <v>120</v>
      </c>
    </row>
    <row r="259" spans="1:6" ht="15" thickBot="1">
      <c r="A259" s="13" t="s">
        <v>6</v>
      </c>
      <c r="B259" s="149"/>
      <c r="C259" s="150"/>
      <c r="D259" s="123"/>
      <c r="E259" s="123"/>
      <c r="F259" s="123"/>
    </row>
    <row r="260" spans="1:6" ht="15" thickBot="1">
      <c r="A260" s="13">
        <v>1</v>
      </c>
      <c r="B260" s="134">
        <v>2</v>
      </c>
      <c r="C260" s="135"/>
      <c r="D260" s="12">
        <v>4</v>
      </c>
      <c r="E260" s="12">
        <v>5</v>
      </c>
      <c r="F260" s="12">
        <v>6</v>
      </c>
    </row>
    <row r="261" spans="1:6" ht="15" thickBot="1">
      <c r="A261" s="14"/>
      <c r="B261" s="134" t="s">
        <v>121</v>
      </c>
      <c r="C261" s="135"/>
      <c r="D261" s="12" t="s">
        <v>11</v>
      </c>
      <c r="E261" s="12" t="s">
        <v>11</v>
      </c>
      <c r="F261" s="11"/>
    </row>
    <row r="262" spans="1:6" ht="15" thickBot="1">
      <c r="A262" s="14"/>
      <c r="B262" s="132" t="s">
        <v>113</v>
      </c>
      <c r="C262" s="133"/>
      <c r="D262" s="11"/>
      <c r="E262" s="11"/>
      <c r="F262" s="11"/>
    </row>
    <row r="263" spans="1:6" ht="15" thickBot="1">
      <c r="A263" s="13"/>
      <c r="B263" s="136"/>
      <c r="C263" s="137"/>
      <c r="D263" s="11"/>
      <c r="E263" s="11"/>
      <c r="F263" s="11"/>
    </row>
    <row r="264" spans="1:6" ht="15" thickBot="1">
      <c r="A264" s="13"/>
      <c r="B264" s="136"/>
      <c r="C264" s="137"/>
      <c r="D264" s="11"/>
      <c r="E264" s="11"/>
      <c r="F264" s="11"/>
    </row>
    <row r="265" spans="1:6" ht="15" thickBot="1">
      <c r="A265" s="14"/>
      <c r="B265" s="134" t="s">
        <v>122</v>
      </c>
      <c r="C265" s="135"/>
      <c r="D265" s="12" t="s">
        <v>11</v>
      </c>
      <c r="E265" s="12" t="s">
        <v>11</v>
      </c>
      <c r="F265" s="11"/>
    </row>
    <row r="266" spans="1:6" ht="15" thickBot="1">
      <c r="A266" s="14"/>
      <c r="B266" s="132" t="s">
        <v>113</v>
      </c>
      <c r="C266" s="133"/>
      <c r="D266" s="11"/>
      <c r="E266" s="11"/>
      <c r="F266" s="11"/>
    </row>
    <row r="267" spans="1:6" ht="15" thickBot="1">
      <c r="A267" s="13"/>
      <c r="B267" s="136"/>
      <c r="C267" s="137"/>
      <c r="D267" s="11"/>
      <c r="E267" s="11"/>
      <c r="F267" s="11"/>
    </row>
    <row r="268" spans="1:6" ht="15" thickBot="1">
      <c r="A268" s="13"/>
      <c r="B268" s="136"/>
      <c r="C268" s="137"/>
      <c r="D268" s="11"/>
      <c r="E268" s="11"/>
      <c r="F268" s="11"/>
    </row>
    <row r="269" spans="1:6" ht="15" thickBot="1">
      <c r="A269" s="13"/>
      <c r="B269" s="136"/>
      <c r="C269" s="137"/>
      <c r="D269" s="11"/>
      <c r="E269" s="11"/>
      <c r="F269" s="11"/>
    </row>
    <row r="270" spans="1:6" ht="15" thickBot="1">
      <c r="A270" s="13"/>
      <c r="B270" s="136"/>
      <c r="C270" s="137"/>
      <c r="D270" s="11"/>
      <c r="E270" s="11"/>
      <c r="F270" s="11"/>
    </row>
    <row r="271" spans="1:6" ht="15" thickBot="1">
      <c r="A271" s="14"/>
      <c r="B271" s="134" t="s">
        <v>10</v>
      </c>
      <c r="C271" s="135"/>
      <c r="D271" s="12" t="s">
        <v>11</v>
      </c>
      <c r="E271" s="12" t="s">
        <v>11</v>
      </c>
      <c r="F271" s="12" t="s">
        <v>11</v>
      </c>
    </row>
    <row r="272" ht="33.75" customHeight="1">
      <c r="A272" s="20" t="s">
        <v>89</v>
      </c>
    </row>
    <row r="273" spans="1:3" ht="0.75" customHeight="1">
      <c r="A273" s="2"/>
      <c r="B273" s="2"/>
      <c r="C273" s="2"/>
    </row>
    <row r="274" spans="1:3" ht="34.5" thickBot="1">
      <c r="A274" s="15" t="s">
        <v>2</v>
      </c>
      <c r="B274" s="138"/>
      <c r="C274" s="138"/>
    </row>
    <row r="275" spans="1:3" ht="0.75" customHeight="1">
      <c r="A275" s="16"/>
      <c r="B275" s="139"/>
      <c r="C275" s="139"/>
    </row>
    <row r="276" spans="1:3" ht="30" customHeight="1" thickBot="1">
      <c r="A276" s="140" t="s">
        <v>3</v>
      </c>
      <c r="B276" s="140"/>
      <c r="C276" s="17"/>
    </row>
    <row r="277" ht="15.75" thickBot="1">
      <c r="A277" s="20" t="s">
        <v>123</v>
      </c>
    </row>
    <row r="278" spans="1:6" ht="15" hidden="1" thickBot="1">
      <c r="A278" s="2"/>
      <c r="B278" s="2"/>
      <c r="C278" s="2"/>
      <c r="D278" s="2"/>
      <c r="E278" s="2"/>
      <c r="F278" s="2"/>
    </row>
    <row r="279" spans="1:6" ht="43.5" thickBot="1">
      <c r="A279" s="18" t="s">
        <v>34</v>
      </c>
      <c r="B279" s="134" t="s">
        <v>13</v>
      </c>
      <c r="C279" s="135"/>
      <c r="D279" s="19" t="s">
        <v>124</v>
      </c>
      <c r="E279" s="19" t="s">
        <v>125</v>
      </c>
      <c r="F279" s="19" t="s">
        <v>126</v>
      </c>
    </row>
    <row r="280" spans="1:6" ht="15" thickBot="1">
      <c r="A280" s="13">
        <v>1</v>
      </c>
      <c r="B280" s="134">
        <v>2</v>
      </c>
      <c r="C280" s="135"/>
      <c r="D280" s="12">
        <v>3</v>
      </c>
      <c r="E280" s="12">
        <v>4</v>
      </c>
      <c r="F280" s="12">
        <v>5</v>
      </c>
    </row>
    <row r="281" spans="1:6" ht="30" customHeight="1" thickBot="1">
      <c r="A281" s="13">
        <v>1</v>
      </c>
      <c r="B281" s="134" t="s">
        <v>127</v>
      </c>
      <c r="C281" s="135"/>
      <c r="D281" s="12" t="s">
        <v>11</v>
      </c>
      <c r="E281" s="12" t="s">
        <v>11</v>
      </c>
      <c r="F281" s="11"/>
    </row>
    <row r="282" spans="1:6" ht="14.25">
      <c r="A282" s="7"/>
      <c r="B282" s="147" t="s">
        <v>9</v>
      </c>
      <c r="C282" s="148"/>
      <c r="D282" s="10"/>
      <c r="E282" s="10"/>
      <c r="F282" s="10"/>
    </row>
    <row r="283" spans="1:6" ht="15" thickBot="1">
      <c r="A283" s="14"/>
      <c r="B283" s="151" t="s">
        <v>128</v>
      </c>
      <c r="C283" s="118"/>
      <c r="D283" s="11"/>
      <c r="E283" s="11"/>
      <c r="F283" s="11"/>
    </row>
    <row r="284" spans="1:6" ht="32.25" customHeight="1" thickBot="1">
      <c r="A284" s="14"/>
      <c r="B284" s="130" t="s">
        <v>129</v>
      </c>
      <c r="C284" s="131"/>
      <c r="D284" s="11"/>
      <c r="E284" s="11"/>
      <c r="F284" s="11"/>
    </row>
    <row r="285" spans="1:6" ht="33" customHeight="1" thickBot="1">
      <c r="A285" s="14"/>
      <c r="B285" s="130" t="s">
        <v>130</v>
      </c>
      <c r="C285" s="131"/>
      <c r="D285" s="11"/>
      <c r="E285" s="11"/>
      <c r="F285" s="11"/>
    </row>
    <row r="286" spans="1:6" ht="30" customHeight="1" thickBot="1">
      <c r="A286" s="14"/>
      <c r="B286" s="130" t="s">
        <v>131</v>
      </c>
      <c r="C286" s="131"/>
      <c r="D286" s="11"/>
      <c r="E286" s="11"/>
      <c r="F286" s="11"/>
    </row>
    <row r="287" spans="1:6" ht="15" thickBot="1">
      <c r="A287" s="13"/>
      <c r="B287" s="136"/>
      <c r="C287" s="137"/>
      <c r="D287" s="11"/>
      <c r="E287" s="11"/>
      <c r="F287" s="11"/>
    </row>
    <row r="288" spans="1:6" ht="30" customHeight="1" thickBot="1">
      <c r="A288" s="13">
        <v>2</v>
      </c>
      <c r="B288" s="134" t="s">
        <v>132</v>
      </c>
      <c r="C288" s="135"/>
      <c r="D288" s="12" t="s">
        <v>11</v>
      </c>
      <c r="E288" s="12" t="s">
        <v>11</v>
      </c>
      <c r="F288" s="11"/>
    </row>
    <row r="289" spans="1:6" ht="14.25">
      <c r="A289" s="7"/>
      <c r="B289" s="147" t="s">
        <v>9</v>
      </c>
      <c r="C289" s="148"/>
      <c r="D289" s="10"/>
      <c r="E289" s="10"/>
      <c r="F289" s="10"/>
    </row>
    <row r="290" spans="1:6" ht="32.25" customHeight="1" thickBot="1">
      <c r="A290" s="14"/>
      <c r="B290" s="151" t="s">
        <v>133</v>
      </c>
      <c r="C290" s="118"/>
      <c r="D290" s="11"/>
      <c r="E290" s="11"/>
      <c r="F290" s="11"/>
    </row>
    <row r="291" spans="1:6" ht="24.75" customHeight="1" thickBot="1">
      <c r="A291" s="14"/>
      <c r="B291" s="130" t="s">
        <v>134</v>
      </c>
      <c r="C291" s="131"/>
      <c r="D291" s="11"/>
      <c r="E291" s="11"/>
      <c r="F291" s="11"/>
    </row>
    <row r="292" spans="1:6" ht="15" thickBot="1">
      <c r="A292" s="13"/>
      <c r="B292" s="136"/>
      <c r="C292" s="137"/>
      <c r="D292" s="11"/>
      <c r="E292" s="11"/>
      <c r="F292" s="11"/>
    </row>
    <row r="293" spans="1:6" ht="15" thickBot="1">
      <c r="A293" s="13">
        <v>3</v>
      </c>
      <c r="B293" s="134" t="s">
        <v>135</v>
      </c>
      <c r="C293" s="135"/>
      <c r="D293" s="12" t="s">
        <v>11</v>
      </c>
      <c r="E293" s="12" t="s">
        <v>11</v>
      </c>
      <c r="F293" s="11"/>
    </row>
    <row r="294" spans="1:6" ht="14.25">
      <c r="A294" s="7"/>
      <c r="B294" s="147" t="s">
        <v>9</v>
      </c>
      <c r="C294" s="148"/>
      <c r="D294" s="10"/>
      <c r="E294" s="10"/>
      <c r="F294" s="10"/>
    </row>
    <row r="295" spans="1:6" ht="28.5" customHeight="1" thickBot="1">
      <c r="A295" s="14"/>
      <c r="B295" s="151" t="s">
        <v>136</v>
      </c>
      <c r="C295" s="118"/>
      <c r="D295" s="11"/>
      <c r="E295" s="11"/>
      <c r="F295" s="11"/>
    </row>
    <row r="296" spans="1:6" ht="52.5" customHeight="1" thickBot="1">
      <c r="A296" s="14"/>
      <c r="B296" s="130" t="s">
        <v>137</v>
      </c>
      <c r="C296" s="131"/>
      <c r="D296" s="11"/>
      <c r="E296" s="11"/>
      <c r="F296" s="11"/>
    </row>
    <row r="297" spans="1:6" ht="15" thickBot="1">
      <c r="A297" s="13"/>
      <c r="B297" s="136"/>
      <c r="C297" s="137"/>
      <c r="D297" s="11"/>
      <c r="E297" s="11"/>
      <c r="F297" s="11"/>
    </row>
    <row r="298" spans="1:6" ht="30" customHeight="1" thickBot="1">
      <c r="A298" s="13">
        <v>4</v>
      </c>
      <c r="B298" s="134" t="s">
        <v>138</v>
      </c>
      <c r="C298" s="135"/>
      <c r="D298" s="12" t="s">
        <v>11</v>
      </c>
      <c r="E298" s="12" t="s">
        <v>11</v>
      </c>
      <c r="F298" s="11"/>
    </row>
    <row r="299" spans="1:6" ht="15" thickBot="1">
      <c r="A299" s="14"/>
      <c r="B299" s="130" t="s">
        <v>9</v>
      </c>
      <c r="C299" s="131"/>
      <c r="D299" s="11"/>
      <c r="E299" s="11"/>
      <c r="F299" s="11"/>
    </row>
    <row r="300" spans="1:6" ht="15" thickBot="1">
      <c r="A300" s="13"/>
      <c r="B300" s="136"/>
      <c r="C300" s="137"/>
      <c r="D300" s="11"/>
      <c r="E300" s="11"/>
      <c r="F300" s="11"/>
    </row>
    <row r="301" spans="1:6" ht="15" thickBot="1">
      <c r="A301" s="13"/>
      <c r="B301" s="136"/>
      <c r="C301" s="137"/>
      <c r="D301" s="11"/>
      <c r="E301" s="11"/>
      <c r="F301" s="11"/>
    </row>
    <row r="302" spans="1:6" ht="15" thickBot="1">
      <c r="A302" s="14"/>
      <c r="B302" s="134" t="s">
        <v>10</v>
      </c>
      <c r="C302" s="135"/>
      <c r="D302" s="12" t="s">
        <v>11</v>
      </c>
      <c r="E302" s="12" t="s">
        <v>11</v>
      </c>
      <c r="F302" s="11"/>
    </row>
    <row r="303" ht="34.5" customHeight="1">
      <c r="A303" s="20" t="s">
        <v>89</v>
      </c>
    </row>
    <row r="304" spans="1:3" ht="14.25" hidden="1">
      <c r="A304" s="2"/>
      <c r="B304" s="2"/>
      <c r="C304" s="2"/>
    </row>
    <row r="305" spans="1:3" ht="22.5" customHeight="1" thickBot="1">
      <c r="A305" s="15" t="s">
        <v>2</v>
      </c>
      <c r="B305" s="138"/>
      <c r="C305" s="138"/>
    </row>
    <row r="306" spans="1:3" ht="14.25" hidden="1">
      <c r="A306" s="16"/>
      <c r="B306" s="139"/>
      <c r="C306" s="139"/>
    </row>
    <row r="307" spans="1:3" ht="30" customHeight="1" thickBot="1">
      <c r="A307" s="140" t="s">
        <v>3</v>
      </c>
      <c r="B307" s="140"/>
      <c r="C307" s="17"/>
    </row>
    <row r="308" ht="15">
      <c r="A308" s="20" t="s">
        <v>139</v>
      </c>
    </row>
    <row r="309" spans="1:5" ht="0.75" customHeight="1" thickBot="1">
      <c r="A309" s="2"/>
      <c r="B309" s="2"/>
      <c r="C309" s="2"/>
      <c r="D309" s="2"/>
      <c r="E309" s="2"/>
    </row>
    <row r="310" spans="1:5" ht="14.25">
      <c r="A310" s="5" t="s">
        <v>5</v>
      </c>
      <c r="B310" s="144" t="s">
        <v>13</v>
      </c>
      <c r="C310" s="145"/>
      <c r="D310" s="122" t="s">
        <v>140</v>
      </c>
      <c r="E310" s="122" t="s">
        <v>141</v>
      </c>
    </row>
    <row r="311" spans="1:5" ht="15" thickBot="1">
      <c r="A311" s="13" t="s">
        <v>6</v>
      </c>
      <c r="B311" s="149"/>
      <c r="C311" s="150"/>
      <c r="D311" s="123"/>
      <c r="E311" s="123"/>
    </row>
    <row r="312" spans="1:5" ht="15" thickBot="1">
      <c r="A312" s="25">
        <v>1</v>
      </c>
      <c r="B312" s="132">
        <v>2</v>
      </c>
      <c r="C312" s="133"/>
      <c r="D312" s="24">
        <v>3</v>
      </c>
      <c r="E312" s="24">
        <v>4</v>
      </c>
    </row>
    <row r="313" spans="1:5" ht="41.25" customHeight="1" thickBot="1">
      <c r="A313" s="14"/>
      <c r="B313" s="134" t="s">
        <v>142</v>
      </c>
      <c r="C313" s="135"/>
      <c r="D313" s="12" t="s">
        <v>11</v>
      </c>
      <c r="E313" s="11"/>
    </row>
    <row r="314" spans="1:5" ht="15" thickBot="1">
      <c r="A314" s="14"/>
      <c r="B314" s="130" t="s">
        <v>113</v>
      </c>
      <c r="C314" s="131"/>
      <c r="D314" s="11"/>
      <c r="E314" s="11"/>
    </row>
    <row r="315" spans="1:5" ht="15" thickBot="1">
      <c r="A315" s="13"/>
      <c r="B315" s="136"/>
      <c r="C315" s="137"/>
      <c r="D315" s="11"/>
      <c r="E315" s="11"/>
    </row>
    <row r="316" spans="1:5" ht="30" customHeight="1" thickBot="1">
      <c r="A316" s="14"/>
      <c r="B316" s="134" t="s">
        <v>143</v>
      </c>
      <c r="C316" s="135"/>
      <c r="D316" s="12" t="s">
        <v>11</v>
      </c>
      <c r="E316" s="11"/>
    </row>
    <row r="317" spans="1:5" ht="15" thickBot="1">
      <c r="A317" s="14"/>
      <c r="B317" s="130" t="s">
        <v>113</v>
      </c>
      <c r="C317" s="131"/>
      <c r="D317" s="11"/>
      <c r="E317" s="11"/>
    </row>
    <row r="318" spans="1:5" ht="15" thickBot="1">
      <c r="A318" s="13"/>
      <c r="B318" s="136"/>
      <c r="C318" s="137"/>
      <c r="D318" s="11"/>
      <c r="E318" s="11"/>
    </row>
    <row r="319" spans="1:5" ht="30" customHeight="1" thickBot="1">
      <c r="A319" s="14"/>
      <c r="B319" s="134" t="s">
        <v>144</v>
      </c>
      <c r="C319" s="135"/>
      <c r="D319" s="12" t="s">
        <v>11</v>
      </c>
      <c r="E319" s="11"/>
    </row>
    <row r="320" spans="1:5" ht="14.25">
      <c r="A320" s="7"/>
      <c r="B320" s="147" t="s">
        <v>9</v>
      </c>
      <c r="C320" s="148"/>
      <c r="D320" s="10"/>
      <c r="E320" s="10"/>
    </row>
    <row r="321" spans="1:5" ht="15" thickBot="1">
      <c r="A321" s="14"/>
      <c r="B321" s="151" t="s">
        <v>145</v>
      </c>
      <c r="C321" s="118"/>
      <c r="D321" s="11"/>
      <c r="E321" s="11"/>
    </row>
    <row r="322" spans="1:5" ht="15" thickBot="1">
      <c r="A322" s="13"/>
      <c r="B322" s="136"/>
      <c r="C322" s="137"/>
      <c r="D322" s="11"/>
      <c r="E322" s="11"/>
    </row>
    <row r="323" spans="1:5" ht="15" thickBot="1">
      <c r="A323" s="13"/>
      <c r="B323" s="136"/>
      <c r="C323" s="137"/>
      <c r="D323" s="11"/>
      <c r="E323" s="11"/>
    </row>
    <row r="324" spans="1:5" ht="15" thickBot="1">
      <c r="A324" s="13"/>
      <c r="B324" s="136"/>
      <c r="C324" s="137"/>
      <c r="D324" s="11"/>
      <c r="E324" s="11"/>
    </row>
    <row r="325" spans="1:5" ht="15" thickBot="1">
      <c r="A325" s="14"/>
      <c r="B325" s="134" t="s">
        <v>10</v>
      </c>
      <c r="C325" s="135"/>
      <c r="D325" s="12" t="s">
        <v>11</v>
      </c>
      <c r="E325" s="11"/>
    </row>
    <row r="326" ht="37.5" customHeight="1">
      <c r="A326" s="20" t="s">
        <v>89</v>
      </c>
    </row>
    <row r="327" spans="1:3" ht="14.25" hidden="1">
      <c r="A327" s="2"/>
      <c r="B327" s="2"/>
      <c r="C327" s="2"/>
    </row>
    <row r="328" spans="1:3" ht="34.5" thickBot="1">
      <c r="A328" s="15" t="s">
        <v>2</v>
      </c>
      <c r="B328" s="138"/>
      <c r="C328" s="138"/>
    </row>
    <row r="329" spans="1:3" ht="14.25" hidden="1">
      <c r="A329" s="16"/>
      <c r="B329" s="139"/>
      <c r="C329" s="139"/>
    </row>
    <row r="330" spans="1:3" ht="30" customHeight="1" thickBot="1">
      <c r="A330" s="140" t="s">
        <v>3</v>
      </c>
      <c r="B330" s="140"/>
      <c r="C330" s="17"/>
    </row>
    <row r="331" ht="20.25" customHeight="1" thickBot="1">
      <c r="A331" s="20" t="s">
        <v>146</v>
      </c>
    </row>
    <row r="332" spans="1:6" ht="15" hidden="1" thickBot="1">
      <c r="A332" s="2"/>
      <c r="B332" s="2"/>
      <c r="C332" s="2"/>
      <c r="D332" s="2"/>
      <c r="E332" s="2"/>
      <c r="F332" s="2"/>
    </row>
    <row r="333" spans="1:6" ht="29.25" customHeight="1">
      <c r="A333" s="5" t="s">
        <v>5</v>
      </c>
      <c r="B333" s="144" t="s">
        <v>13</v>
      </c>
      <c r="C333" s="145"/>
      <c r="D333" s="122" t="s">
        <v>118</v>
      </c>
      <c r="E333" s="122" t="s">
        <v>147</v>
      </c>
      <c r="F333" s="122" t="s">
        <v>148</v>
      </c>
    </row>
    <row r="334" spans="1:6" ht="15" thickBot="1">
      <c r="A334" s="13" t="s">
        <v>6</v>
      </c>
      <c r="B334" s="149"/>
      <c r="C334" s="150"/>
      <c r="D334" s="123"/>
      <c r="E334" s="123"/>
      <c r="F334" s="123"/>
    </row>
    <row r="335" spans="1:6" ht="15" thickBot="1">
      <c r="A335" s="23"/>
      <c r="B335" s="132">
        <v>1</v>
      </c>
      <c r="C335" s="133"/>
      <c r="D335" s="24">
        <v>2</v>
      </c>
      <c r="E335" s="24">
        <v>3</v>
      </c>
      <c r="F335" s="24">
        <v>4</v>
      </c>
    </row>
    <row r="336" spans="1:6" ht="15" thickBot="1">
      <c r="A336" s="14"/>
      <c r="B336" s="134" t="s">
        <v>149</v>
      </c>
      <c r="C336" s="135"/>
      <c r="D336" s="12" t="s">
        <v>11</v>
      </c>
      <c r="E336" s="12" t="s">
        <v>11</v>
      </c>
      <c r="F336" s="12" t="s">
        <v>11</v>
      </c>
    </row>
    <row r="337" spans="1:6" ht="15" thickBot="1">
      <c r="A337" s="14"/>
      <c r="B337" s="130" t="s">
        <v>150</v>
      </c>
      <c r="C337" s="131"/>
      <c r="D337" s="11"/>
      <c r="E337" s="11"/>
      <c r="F337" s="11"/>
    </row>
    <row r="338" spans="1:6" ht="15" thickBot="1">
      <c r="A338" s="13"/>
      <c r="B338" s="136"/>
      <c r="C338" s="137"/>
      <c r="D338" s="11"/>
      <c r="E338" s="11"/>
      <c r="F338" s="11"/>
    </row>
    <row r="339" spans="1:6" ht="15" thickBot="1">
      <c r="A339" s="13"/>
      <c r="B339" s="136"/>
      <c r="C339" s="137"/>
      <c r="D339" s="11"/>
      <c r="E339" s="11"/>
      <c r="F339" s="11"/>
    </row>
    <row r="340" spans="1:6" ht="15" thickBot="1">
      <c r="A340" s="13"/>
      <c r="B340" s="136"/>
      <c r="C340" s="137"/>
      <c r="D340" s="11"/>
      <c r="E340" s="11"/>
      <c r="F340" s="11"/>
    </row>
    <row r="341" spans="1:6" ht="15" thickBot="1">
      <c r="A341" s="14"/>
      <c r="B341" s="134" t="s">
        <v>10</v>
      </c>
      <c r="C341" s="135"/>
      <c r="D341" s="11"/>
      <c r="E341" s="12" t="s">
        <v>11</v>
      </c>
      <c r="F341" s="11"/>
    </row>
    <row r="342" ht="33" customHeight="1">
      <c r="A342" s="20" t="s">
        <v>89</v>
      </c>
    </row>
    <row r="343" spans="1:3" ht="14.25" hidden="1">
      <c r="A343" s="2"/>
      <c r="B343" s="2"/>
      <c r="C343" s="2"/>
    </row>
    <row r="344" spans="1:3" ht="34.5" thickBot="1">
      <c r="A344" s="15" t="s">
        <v>2</v>
      </c>
      <c r="B344" s="138"/>
      <c r="C344" s="138"/>
    </row>
    <row r="345" spans="1:3" ht="0.75" customHeight="1">
      <c r="A345" s="16"/>
      <c r="B345" s="139"/>
      <c r="C345" s="139"/>
    </row>
    <row r="346" spans="1:3" ht="30" customHeight="1" thickBot="1">
      <c r="A346" s="140" t="s">
        <v>3</v>
      </c>
      <c r="B346" s="140"/>
      <c r="C346" s="17"/>
    </row>
    <row r="347" ht="15.75" thickBot="1">
      <c r="A347" s="20" t="s">
        <v>151</v>
      </c>
    </row>
    <row r="348" spans="1:7" ht="15" hidden="1" thickBot="1">
      <c r="A348" s="2"/>
      <c r="B348" s="2"/>
      <c r="C348" s="2"/>
      <c r="D348" s="2"/>
      <c r="E348" s="2"/>
      <c r="F348" s="2"/>
      <c r="G348" s="2"/>
    </row>
    <row r="349" spans="1:7" ht="29.25" thickBot="1">
      <c r="A349" s="18" t="s">
        <v>34</v>
      </c>
      <c r="B349" s="134" t="s">
        <v>13</v>
      </c>
      <c r="C349" s="135"/>
      <c r="D349" s="19" t="s">
        <v>152</v>
      </c>
      <c r="E349" s="19" t="s">
        <v>118</v>
      </c>
      <c r="F349" s="19" t="s">
        <v>153</v>
      </c>
      <c r="G349" s="19" t="s">
        <v>154</v>
      </c>
    </row>
    <row r="350" spans="1:7" ht="15" thickBot="1">
      <c r="A350" s="25">
        <v>1</v>
      </c>
      <c r="B350" s="132">
        <v>2</v>
      </c>
      <c r="C350" s="133"/>
      <c r="D350" s="24">
        <v>3</v>
      </c>
      <c r="E350" s="24">
        <v>4</v>
      </c>
      <c r="F350" s="24">
        <v>5</v>
      </c>
      <c r="G350" s="24">
        <v>6</v>
      </c>
    </row>
    <row r="351" spans="1:7" ht="15" thickBot="1">
      <c r="A351" s="14"/>
      <c r="B351" s="134" t="s">
        <v>155</v>
      </c>
      <c r="C351" s="135"/>
      <c r="D351" s="12" t="s">
        <v>11</v>
      </c>
      <c r="E351" s="12" t="s">
        <v>11</v>
      </c>
      <c r="F351" s="12" t="s">
        <v>11</v>
      </c>
      <c r="G351" s="12" t="s">
        <v>11</v>
      </c>
    </row>
    <row r="352" spans="1:7" ht="15" thickBot="1">
      <c r="A352" s="14"/>
      <c r="B352" s="130" t="s">
        <v>156</v>
      </c>
      <c r="C352" s="131"/>
      <c r="D352" s="11"/>
      <c r="E352" s="11"/>
      <c r="F352" s="11"/>
      <c r="G352" s="11"/>
    </row>
    <row r="353" spans="1:7" ht="15" thickBot="1">
      <c r="A353" s="13"/>
      <c r="B353" s="136"/>
      <c r="C353" s="137"/>
      <c r="D353" s="11"/>
      <c r="E353" s="11"/>
      <c r="F353" s="11"/>
      <c r="G353" s="11"/>
    </row>
    <row r="354" spans="1:7" ht="15" thickBot="1">
      <c r="A354" s="13"/>
      <c r="B354" s="136"/>
      <c r="C354" s="137"/>
      <c r="D354" s="11"/>
      <c r="E354" s="11"/>
      <c r="F354" s="11"/>
      <c r="G354" s="11"/>
    </row>
    <row r="355" spans="1:7" ht="15" thickBot="1">
      <c r="A355" s="13"/>
      <c r="B355" s="136"/>
      <c r="C355" s="137"/>
      <c r="D355" s="11"/>
      <c r="E355" s="11"/>
      <c r="F355" s="11"/>
      <c r="G355" s="11"/>
    </row>
    <row r="356" spans="1:7" ht="15" thickBot="1">
      <c r="A356" s="14"/>
      <c r="B356" s="134" t="s">
        <v>10</v>
      </c>
      <c r="C356" s="135"/>
      <c r="D356" s="12" t="s">
        <v>11</v>
      </c>
      <c r="E356" s="12" t="s">
        <v>11</v>
      </c>
      <c r="F356" s="12" t="s">
        <v>11</v>
      </c>
      <c r="G356" s="11"/>
    </row>
  </sheetData>
  <sheetProtection/>
  <mergeCells count="275">
    <mergeCell ref="F35:F36"/>
    <mergeCell ref="G35:G36"/>
    <mergeCell ref="G12:J12"/>
    <mergeCell ref="G13:J13"/>
    <mergeCell ref="G14:J14"/>
    <mergeCell ref="J15:J21"/>
    <mergeCell ref="H15:H21"/>
    <mergeCell ref="I15:I21"/>
    <mergeCell ref="G9:J9"/>
    <mergeCell ref="G10:J10"/>
    <mergeCell ref="B10:C10"/>
    <mergeCell ref="B11:C11"/>
    <mergeCell ref="E19:E21"/>
    <mergeCell ref="F19:F21"/>
    <mergeCell ref="G19:G21"/>
    <mergeCell ref="E18:G18"/>
    <mergeCell ref="D35:D36"/>
    <mergeCell ref="B42:C42"/>
    <mergeCell ref="B37:C37"/>
    <mergeCell ref="D19:D21"/>
    <mergeCell ref="B43:C43"/>
    <mergeCell ref="B44:C44"/>
    <mergeCell ref="B45:C45"/>
    <mergeCell ref="B50:C50"/>
    <mergeCell ref="B46:C46"/>
    <mergeCell ref="B47:C47"/>
    <mergeCell ref="B48:C48"/>
    <mergeCell ref="B49:C49"/>
    <mergeCell ref="B51:C51"/>
    <mergeCell ref="A35:A36"/>
    <mergeCell ref="B35:C36"/>
    <mergeCell ref="A74:E74"/>
    <mergeCell ref="B52:C52"/>
    <mergeCell ref="B55:C55"/>
    <mergeCell ref="B56:C56"/>
    <mergeCell ref="A57:B57"/>
    <mergeCell ref="A60:A62"/>
    <mergeCell ref="B60:B62"/>
    <mergeCell ref="C60:C62"/>
    <mergeCell ref="E60:E62"/>
    <mergeCell ref="B87:C87"/>
    <mergeCell ref="B88:C88"/>
    <mergeCell ref="B97:C97"/>
    <mergeCell ref="F60:F62"/>
    <mergeCell ref="B70:C70"/>
    <mergeCell ref="B71:C71"/>
    <mergeCell ref="A72:B72"/>
    <mergeCell ref="B76:C77"/>
    <mergeCell ref="D76:D77"/>
    <mergeCell ref="E76:E77"/>
    <mergeCell ref="B96:C96"/>
    <mergeCell ref="A93:E93"/>
    <mergeCell ref="B89:C89"/>
    <mergeCell ref="B90:C90"/>
    <mergeCell ref="B80:C80"/>
    <mergeCell ref="B81:C81"/>
    <mergeCell ref="B82:C82"/>
    <mergeCell ref="B83:C83"/>
    <mergeCell ref="B85:C85"/>
    <mergeCell ref="B86:C86"/>
    <mergeCell ref="E101:E102"/>
    <mergeCell ref="B78:C78"/>
    <mergeCell ref="B79:C79"/>
    <mergeCell ref="B84:C84"/>
    <mergeCell ref="B91:C91"/>
    <mergeCell ref="B92:C92"/>
    <mergeCell ref="A98:B98"/>
    <mergeCell ref="B101:B102"/>
    <mergeCell ref="C101:C102"/>
    <mergeCell ref="D101:D102"/>
    <mergeCell ref="B111:C111"/>
    <mergeCell ref="B112:C112"/>
    <mergeCell ref="A113:B113"/>
    <mergeCell ref="B116:D116"/>
    <mergeCell ref="E144:E145"/>
    <mergeCell ref="F144:F145"/>
    <mergeCell ref="B119:C119"/>
    <mergeCell ref="B120:C120"/>
    <mergeCell ref="B123:D123"/>
    <mergeCell ref="B121:D121"/>
    <mergeCell ref="B122:D122"/>
    <mergeCell ref="B124:D124"/>
    <mergeCell ref="B140:C140"/>
    <mergeCell ref="A141:B141"/>
    <mergeCell ref="B117:D117"/>
    <mergeCell ref="B118:D118"/>
    <mergeCell ref="B133:C133"/>
    <mergeCell ref="B135:C135"/>
    <mergeCell ref="B136:C136"/>
    <mergeCell ref="B139:C139"/>
    <mergeCell ref="B149:C149"/>
    <mergeCell ref="B151:C151"/>
    <mergeCell ref="B152:C152"/>
    <mergeCell ref="B155:C155"/>
    <mergeCell ref="B156:C156"/>
    <mergeCell ref="A157:B157"/>
    <mergeCell ref="B160:B161"/>
    <mergeCell ref="C160:C161"/>
    <mergeCell ref="D160:D161"/>
    <mergeCell ref="E160:E161"/>
    <mergeCell ref="B169:C169"/>
    <mergeCell ref="B170:C170"/>
    <mergeCell ref="A167:E167"/>
    <mergeCell ref="A171:B171"/>
    <mergeCell ref="B174:B175"/>
    <mergeCell ref="C174:C175"/>
    <mergeCell ref="D174:D175"/>
    <mergeCell ref="E174:E175"/>
    <mergeCell ref="B184:C184"/>
    <mergeCell ref="B185:C185"/>
    <mergeCell ref="A186:B186"/>
    <mergeCell ref="B189:B191"/>
    <mergeCell ref="F189:F191"/>
    <mergeCell ref="B206:C206"/>
    <mergeCell ref="B207:C207"/>
    <mergeCell ref="A208:B208"/>
    <mergeCell ref="B211:B212"/>
    <mergeCell ref="C211:C212"/>
    <mergeCell ref="D211:D212"/>
    <mergeCell ref="E211:E212"/>
    <mergeCell ref="B221:C221"/>
    <mergeCell ref="B222:C222"/>
    <mergeCell ref="A223:B223"/>
    <mergeCell ref="B232:C232"/>
    <mergeCell ref="B233:C233"/>
    <mergeCell ref="B230:C230"/>
    <mergeCell ref="B234:C234"/>
    <mergeCell ref="G226:G227"/>
    <mergeCell ref="B228:C228"/>
    <mergeCell ref="B229:C229"/>
    <mergeCell ref="B231:C231"/>
    <mergeCell ref="B226:C227"/>
    <mergeCell ref="D226:D227"/>
    <mergeCell ref="E226:E227"/>
    <mergeCell ref="F226:F227"/>
    <mergeCell ref="B248:C248"/>
    <mergeCell ref="B249:C249"/>
    <mergeCell ref="B246:C246"/>
    <mergeCell ref="B235:C235"/>
    <mergeCell ref="B236:C236"/>
    <mergeCell ref="B237:C237"/>
    <mergeCell ref="B239:C239"/>
    <mergeCell ref="B243:C243"/>
    <mergeCell ref="B244:C244"/>
    <mergeCell ref="B245:C245"/>
    <mergeCell ref="B247:C247"/>
    <mergeCell ref="B250:C250"/>
    <mergeCell ref="B253:C253"/>
    <mergeCell ref="B254:C254"/>
    <mergeCell ref="A255:B255"/>
    <mergeCell ref="B240:C240"/>
    <mergeCell ref="B241:C241"/>
    <mergeCell ref="B238:C238"/>
    <mergeCell ref="B242:C242"/>
    <mergeCell ref="B282:C282"/>
    <mergeCell ref="B283:C283"/>
    <mergeCell ref="B284:C284"/>
    <mergeCell ref="B287:C287"/>
    <mergeCell ref="B285:C285"/>
    <mergeCell ref="B286:C286"/>
    <mergeCell ref="F258:F259"/>
    <mergeCell ref="B260:C260"/>
    <mergeCell ref="B261:C261"/>
    <mergeCell ref="B262:C262"/>
    <mergeCell ref="B258:C259"/>
    <mergeCell ref="D258:D259"/>
    <mergeCell ref="B275:C275"/>
    <mergeCell ref="A276:B276"/>
    <mergeCell ref="B279:C279"/>
    <mergeCell ref="E258:E259"/>
    <mergeCell ref="B266:C266"/>
    <mergeCell ref="B263:C263"/>
    <mergeCell ref="B264:C264"/>
    <mergeCell ref="B296:C296"/>
    <mergeCell ref="B280:C280"/>
    <mergeCell ref="B281:C281"/>
    <mergeCell ref="B265:C265"/>
    <mergeCell ref="B267:C267"/>
    <mergeCell ref="B268:C268"/>
    <mergeCell ref="B269:C269"/>
    <mergeCell ref="B270:C270"/>
    <mergeCell ref="B271:C271"/>
    <mergeCell ref="B274:C274"/>
    <mergeCell ref="B289:C289"/>
    <mergeCell ref="B290:C290"/>
    <mergeCell ref="D310:D311"/>
    <mergeCell ref="E310:E311"/>
    <mergeCell ref="B297:C297"/>
    <mergeCell ref="B298:C298"/>
    <mergeCell ref="B299:C299"/>
    <mergeCell ref="B291:C291"/>
    <mergeCell ref="B294:C294"/>
    <mergeCell ref="B295:C295"/>
    <mergeCell ref="B302:C302"/>
    <mergeCell ref="B305:C305"/>
    <mergeCell ref="B306:C306"/>
    <mergeCell ref="B314:C314"/>
    <mergeCell ref="A307:B307"/>
    <mergeCell ref="E333:E334"/>
    <mergeCell ref="F333:F334"/>
    <mergeCell ref="B335:C335"/>
    <mergeCell ref="B336:C336"/>
    <mergeCell ref="B338:C338"/>
    <mergeCell ref="B339:C339"/>
    <mergeCell ref="B333:C334"/>
    <mergeCell ref="D333:D334"/>
    <mergeCell ref="B337:C337"/>
    <mergeCell ref="B353:C353"/>
    <mergeCell ref="B354:C354"/>
    <mergeCell ref="B355:C355"/>
    <mergeCell ref="B356:C356"/>
    <mergeCell ref="B340:C340"/>
    <mergeCell ref="B341:C341"/>
    <mergeCell ref="B344:C344"/>
    <mergeCell ref="B345:C345"/>
    <mergeCell ref="A346:B346"/>
    <mergeCell ref="B349:C349"/>
    <mergeCell ref="A19:A21"/>
    <mergeCell ref="B19:B21"/>
    <mergeCell ref="C19:C21"/>
    <mergeCell ref="B39:C39"/>
    <mergeCell ref="B40:C40"/>
    <mergeCell ref="B41:C41"/>
    <mergeCell ref="B150:C150"/>
    <mergeCell ref="B132:C132"/>
    <mergeCell ref="G1:J1"/>
    <mergeCell ref="G2:J2"/>
    <mergeCell ref="G4:J4"/>
    <mergeCell ref="G5:J5"/>
    <mergeCell ref="G3:J3"/>
    <mergeCell ref="B125:D125"/>
    <mergeCell ref="B148:C148"/>
    <mergeCell ref="B144:C145"/>
    <mergeCell ref="D144:D145"/>
    <mergeCell ref="B126:D126"/>
    <mergeCell ref="B127:D127"/>
    <mergeCell ref="B128:D128"/>
    <mergeCell ref="B131:C131"/>
    <mergeCell ref="B146:C146"/>
    <mergeCell ref="B147:C147"/>
    <mergeCell ref="B310:C311"/>
    <mergeCell ref="B321:C321"/>
    <mergeCell ref="B288:C288"/>
    <mergeCell ref="B292:C292"/>
    <mergeCell ref="B293:C293"/>
    <mergeCell ref="B312:C312"/>
    <mergeCell ref="B313:C313"/>
    <mergeCell ref="B315:C315"/>
    <mergeCell ref="B300:C300"/>
    <mergeCell ref="B301:C301"/>
    <mergeCell ref="G6:J6"/>
    <mergeCell ref="B38:C38"/>
    <mergeCell ref="A26:B26"/>
    <mergeCell ref="B29:C29"/>
    <mergeCell ref="B30:C30"/>
    <mergeCell ref="A31:B31"/>
    <mergeCell ref="B34:C34"/>
    <mergeCell ref="A7:H7"/>
    <mergeCell ref="A12:B12"/>
    <mergeCell ref="D15:G17"/>
    <mergeCell ref="B316:C316"/>
    <mergeCell ref="B318:C318"/>
    <mergeCell ref="B319:C319"/>
    <mergeCell ref="B322:C322"/>
    <mergeCell ref="B320:C320"/>
    <mergeCell ref="B317:C317"/>
    <mergeCell ref="B352:C352"/>
    <mergeCell ref="B350:C350"/>
    <mergeCell ref="B351:C351"/>
    <mergeCell ref="B328:C328"/>
    <mergeCell ref="B329:C329"/>
    <mergeCell ref="A330:B330"/>
    <mergeCell ref="B323:C323"/>
    <mergeCell ref="B324:C324"/>
    <mergeCell ref="B325:C325"/>
  </mergeCells>
  <hyperlinks>
    <hyperlink ref="A93" r:id="rId1" display="http://www.glavbukh.ru/npd/edoc/99_901961229_"/>
  </hyperlink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PageLayoutView="0" workbookViewId="0" topLeftCell="A6">
      <selection activeCell="A7" sqref="A7:H7"/>
    </sheetView>
  </sheetViews>
  <sheetFormatPr defaultColWidth="9.140625" defaultRowHeight="15"/>
  <cols>
    <col min="2" max="2" width="35.8515625" style="0" customWidth="1"/>
    <col min="3" max="3" width="15.140625" style="0" customWidth="1"/>
    <col min="4" max="4" width="14.421875" style="0" customWidth="1"/>
    <col min="5" max="5" width="13.57421875" style="0" customWidth="1"/>
    <col min="6" max="6" width="14.28125" style="0" customWidth="1"/>
    <col min="7" max="7" width="13.7109375" style="0" customWidth="1"/>
    <col min="8" max="8" width="13.8515625" style="0" customWidth="1"/>
    <col min="9" max="9" width="12.7109375" style="0" customWidth="1"/>
    <col min="10" max="10" width="14.00390625" style="0" customWidth="1"/>
    <col min="11" max="11" width="12.8515625" style="0" customWidth="1"/>
    <col min="12" max="12" width="13.421875" style="0" customWidth="1"/>
  </cols>
  <sheetData>
    <row r="1" spans="1:11" ht="14.25" hidden="1">
      <c r="A1" s="1"/>
      <c r="G1" s="127"/>
      <c r="H1" s="127"/>
      <c r="I1" s="127"/>
      <c r="J1" s="127"/>
      <c r="K1" s="127"/>
    </row>
    <row r="2" spans="1:11" ht="14.25" hidden="1">
      <c r="A2" s="1"/>
      <c r="G2" s="127"/>
      <c r="H2" s="127"/>
      <c r="I2" s="127"/>
      <c r="J2" s="127"/>
      <c r="K2" s="127"/>
    </row>
    <row r="3" spans="1:11" ht="14.25" hidden="1">
      <c r="A3" s="1"/>
      <c r="G3" s="127"/>
      <c r="H3" s="127"/>
      <c r="I3" s="127"/>
      <c r="J3" s="127"/>
      <c r="K3" s="127"/>
    </row>
    <row r="4" spans="1:11" ht="14.25" hidden="1">
      <c r="A4" s="1"/>
      <c r="G4" s="127"/>
      <c r="H4" s="127"/>
      <c r="I4" s="127"/>
      <c r="J4" s="127"/>
      <c r="K4" s="127"/>
    </row>
    <row r="5" spans="1:11" ht="72" customHeight="1" hidden="1" thickBot="1">
      <c r="A5" s="1"/>
      <c r="G5" s="120"/>
      <c r="H5" s="120"/>
      <c r="I5" s="120"/>
      <c r="J5" s="120"/>
      <c r="K5" s="120"/>
    </row>
    <row r="6" spans="1:12" ht="45.75" customHeight="1">
      <c r="A6" s="1"/>
      <c r="G6" s="181" t="s">
        <v>167</v>
      </c>
      <c r="H6" s="181"/>
      <c r="I6" s="181"/>
      <c r="J6" s="181"/>
      <c r="K6" s="181"/>
      <c r="L6" s="181"/>
    </row>
    <row r="7" spans="1:8" ht="24" customHeight="1">
      <c r="A7" s="146" t="s">
        <v>408</v>
      </c>
      <c r="B7" s="146"/>
      <c r="C7" s="146"/>
      <c r="D7" s="146"/>
      <c r="E7" s="146"/>
      <c r="F7" s="146"/>
      <c r="G7" s="146"/>
      <c r="H7" s="146"/>
    </row>
    <row r="8" ht="18">
      <c r="A8" s="22" t="s">
        <v>1</v>
      </c>
    </row>
    <row r="9" spans="1:11" ht="14.25">
      <c r="A9" s="2"/>
      <c r="B9" s="2"/>
      <c r="C9" s="2"/>
      <c r="G9" s="126"/>
      <c r="H9" s="126"/>
      <c r="I9" s="126"/>
      <c r="J9" s="126"/>
      <c r="K9" s="126"/>
    </row>
    <row r="10" spans="1:12" ht="20.25" customHeight="1" thickBot="1">
      <c r="A10" s="41" t="s">
        <v>2</v>
      </c>
      <c r="B10" s="172" t="s">
        <v>362</v>
      </c>
      <c r="C10" s="172"/>
      <c r="G10" s="127"/>
      <c r="H10" s="127"/>
      <c r="I10" s="127"/>
      <c r="J10" s="127"/>
      <c r="K10" s="127"/>
      <c r="L10" s="127"/>
    </row>
    <row r="11" spans="1:12" ht="12" customHeight="1">
      <c r="A11" s="16"/>
      <c r="B11" s="139"/>
      <c r="C11" s="139"/>
      <c r="G11" s="26"/>
      <c r="H11" s="26"/>
      <c r="I11" s="26"/>
      <c r="J11" s="26"/>
      <c r="K11" s="26"/>
      <c r="L11" s="26"/>
    </row>
    <row r="12" spans="1:12" ht="17.25" customHeight="1" thickBot="1">
      <c r="A12" s="140" t="s">
        <v>3</v>
      </c>
      <c r="B12" s="140"/>
      <c r="C12" s="42" t="s">
        <v>363</v>
      </c>
      <c r="G12" s="127"/>
      <c r="H12" s="127"/>
      <c r="I12" s="127"/>
      <c r="J12" s="127"/>
      <c r="K12" s="127"/>
      <c r="L12" s="127"/>
    </row>
    <row r="13" spans="1:12" ht="17.25" customHeight="1">
      <c r="A13" s="22" t="s">
        <v>364</v>
      </c>
      <c r="B13" s="2"/>
      <c r="C13" s="2"/>
      <c r="G13" s="126"/>
      <c r="H13" s="126"/>
      <c r="I13" s="126"/>
      <c r="J13" s="126"/>
      <c r="K13" s="126"/>
      <c r="L13" s="126"/>
    </row>
    <row r="14" spans="1:12" ht="20.25" customHeight="1">
      <c r="A14" s="176" t="s">
        <v>163</v>
      </c>
      <c r="B14" s="167" t="s">
        <v>158</v>
      </c>
      <c r="C14" s="174" t="s">
        <v>159</v>
      </c>
      <c r="D14" s="168" t="s">
        <v>7</v>
      </c>
      <c r="E14" s="168"/>
      <c r="F14" s="168"/>
      <c r="G14" s="168"/>
      <c r="H14" s="170" t="s">
        <v>365</v>
      </c>
      <c r="I14" s="171" t="s">
        <v>170</v>
      </c>
      <c r="J14" s="174" t="s">
        <v>379</v>
      </c>
      <c r="K14" s="170" t="s">
        <v>366</v>
      </c>
      <c r="L14" s="171" t="s">
        <v>367</v>
      </c>
    </row>
    <row r="15" spans="1:12" ht="14.25">
      <c r="A15" s="176"/>
      <c r="B15" s="167"/>
      <c r="C15" s="174"/>
      <c r="D15" s="167" t="s">
        <v>8</v>
      </c>
      <c r="E15" s="175" t="s">
        <v>9</v>
      </c>
      <c r="F15" s="175"/>
      <c r="G15" s="175"/>
      <c r="H15" s="170"/>
      <c r="I15" s="171"/>
      <c r="J15" s="174"/>
      <c r="K15" s="170"/>
      <c r="L15" s="171"/>
    </row>
    <row r="16" spans="1:12" ht="24" customHeight="1">
      <c r="A16" s="176"/>
      <c r="B16" s="167"/>
      <c r="C16" s="174"/>
      <c r="D16" s="167"/>
      <c r="E16" s="174" t="s">
        <v>166</v>
      </c>
      <c r="F16" s="174" t="s">
        <v>164</v>
      </c>
      <c r="G16" s="174" t="s">
        <v>165</v>
      </c>
      <c r="H16" s="170"/>
      <c r="I16" s="171"/>
      <c r="J16" s="174"/>
      <c r="K16" s="170"/>
      <c r="L16" s="171"/>
    </row>
    <row r="17" spans="1:12" ht="21" customHeight="1">
      <c r="A17" s="176"/>
      <c r="B17" s="167"/>
      <c r="C17" s="174"/>
      <c r="D17" s="167"/>
      <c r="E17" s="174"/>
      <c r="F17" s="174"/>
      <c r="G17" s="174"/>
      <c r="H17" s="170"/>
      <c r="I17" s="171"/>
      <c r="J17" s="174"/>
      <c r="K17" s="170"/>
      <c r="L17" s="171"/>
    </row>
    <row r="18" spans="1:12" ht="14.25">
      <c r="A18" s="34">
        <v>1</v>
      </c>
      <c r="B18" s="43">
        <v>2</v>
      </c>
      <c r="C18" s="43">
        <v>3</v>
      </c>
      <c r="D18" s="43">
        <v>4</v>
      </c>
      <c r="E18" s="43">
        <v>5</v>
      </c>
      <c r="F18" s="43">
        <v>6</v>
      </c>
      <c r="G18" s="43">
        <v>7</v>
      </c>
      <c r="H18" s="43">
        <v>8</v>
      </c>
      <c r="I18" s="43">
        <v>9</v>
      </c>
      <c r="J18" s="43">
        <v>9</v>
      </c>
      <c r="K18" s="43">
        <v>10</v>
      </c>
      <c r="L18" s="43">
        <v>11</v>
      </c>
    </row>
    <row r="19" spans="1:12" ht="15">
      <c r="A19" s="44"/>
      <c r="B19" s="37" t="s">
        <v>371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1:12" ht="14.25">
      <c r="A20" s="44"/>
      <c r="B20" s="53" t="s">
        <v>369</v>
      </c>
      <c r="C20" s="45">
        <v>1</v>
      </c>
      <c r="D20" s="46">
        <f>SUM(E20:G20)</f>
        <v>8444.8</v>
      </c>
      <c r="E20" s="46">
        <v>6409</v>
      </c>
      <c r="F20" s="46"/>
      <c r="G20" s="46">
        <f>(E20+F20+I20)*15/85</f>
        <v>2035.8</v>
      </c>
      <c r="H20" s="46">
        <v>0</v>
      </c>
      <c r="I20" s="46">
        <v>5127.2</v>
      </c>
      <c r="J20" s="46">
        <v>0</v>
      </c>
      <c r="K20" s="46">
        <v>0</v>
      </c>
      <c r="L20" s="46">
        <f>(D20+I20+H20+J20)*11.5+K20</f>
        <v>156078</v>
      </c>
    </row>
    <row r="21" spans="1:12" ht="14.25" hidden="1">
      <c r="A21" s="44"/>
      <c r="B21" s="33"/>
      <c r="C21" s="45"/>
      <c r="D21" s="46">
        <f>SUM(E21:G21)</f>
        <v>0</v>
      </c>
      <c r="E21" s="46"/>
      <c r="F21" s="46"/>
      <c r="G21" s="46">
        <f>(E21+F21+I21)*15/85</f>
        <v>0</v>
      </c>
      <c r="H21" s="46"/>
      <c r="I21" s="46"/>
      <c r="J21" s="46"/>
      <c r="K21" s="46"/>
      <c r="L21" s="46">
        <f>(D21+I21+H21+J21)*11.5+K21</f>
        <v>0</v>
      </c>
    </row>
    <row r="22" spans="1:12" ht="14.25" hidden="1">
      <c r="A22" s="44"/>
      <c r="B22" s="33"/>
      <c r="C22" s="45"/>
      <c r="D22" s="46">
        <f>SUM(E22:G22)</f>
        <v>0</v>
      </c>
      <c r="E22" s="46"/>
      <c r="F22" s="46"/>
      <c r="G22" s="46">
        <f>(E22+F22+I22)*15/85</f>
        <v>0</v>
      </c>
      <c r="H22" s="46"/>
      <c r="I22" s="46"/>
      <c r="J22" s="46"/>
      <c r="K22" s="46"/>
      <c r="L22" s="46">
        <f>(D22+I22+H22+J22)*11.5+K22</f>
        <v>0</v>
      </c>
    </row>
    <row r="23" spans="1:12" ht="14.25">
      <c r="A23" s="44"/>
      <c r="B23" s="33" t="s">
        <v>370</v>
      </c>
      <c r="C23" s="45">
        <v>6</v>
      </c>
      <c r="D23" s="46">
        <f>SUM(E23:G23)</f>
        <v>44912.299999999996</v>
      </c>
      <c r="E23" s="46">
        <v>34212.5</v>
      </c>
      <c r="F23" s="46">
        <v>3029.28</v>
      </c>
      <c r="G23" s="46">
        <f>(E23+F23+I23)*15/85</f>
        <v>7670.5199999999995</v>
      </c>
      <c r="H23" s="46">
        <v>1337.63</v>
      </c>
      <c r="I23" s="46">
        <v>6224.5</v>
      </c>
      <c r="J23" s="46">
        <v>0</v>
      </c>
      <c r="K23" s="46">
        <v>48673.05499999999</v>
      </c>
      <c r="L23" s="46">
        <f>(D23+I23+H23+J23)*11.5+K23</f>
        <v>652129</v>
      </c>
    </row>
    <row r="24" spans="1:12" s="50" customFormat="1" ht="15">
      <c r="A24" s="169" t="s">
        <v>373</v>
      </c>
      <c r="B24" s="169"/>
      <c r="C24" s="47" t="s">
        <v>11</v>
      </c>
      <c r="D24" s="48">
        <f>SUM(D20:D23)</f>
        <v>53357.09999999999</v>
      </c>
      <c r="E24" s="49" t="s">
        <v>11</v>
      </c>
      <c r="F24" s="49" t="s">
        <v>11</v>
      </c>
      <c r="G24" s="49" t="s">
        <v>11</v>
      </c>
      <c r="H24" s="49" t="s">
        <v>11</v>
      </c>
      <c r="I24" s="49" t="s">
        <v>11</v>
      </c>
      <c r="J24" s="49" t="s">
        <v>11</v>
      </c>
      <c r="K24" s="49" t="s">
        <v>11</v>
      </c>
      <c r="L24" s="48">
        <f>SUM(L20:L23)</f>
        <v>808207</v>
      </c>
    </row>
    <row r="25" spans="1:12" ht="15" hidden="1">
      <c r="A25" s="44"/>
      <c r="B25" s="37" t="s">
        <v>372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 s="50" customFormat="1" ht="15" hidden="1">
      <c r="A26" s="47"/>
      <c r="B26" s="53" t="s">
        <v>375</v>
      </c>
      <c r="C26" s="51">
        <v>1.4</v>
      </c>
      <c r="D26" s="46">
        <f>SUM(E26:G26)</f>
        <v>0</v>
      </c>
      <c r="E26" s="52"/>
      <c r="F26" s="52"/>
      <c r="G26" s="46">
        <f>(E26+F26+I26)*15/85</f>
        <v>0</v>
      </c>
      <c r="H26" s="52"/>
      <c r="I26" s="52"/>
      <c r="J26" s="52"/>
      <c r="K26" s="49"/>
      <c r="L26" s="46">
        <f>(D26+I26+H26+J26)*11.5+K26</f>
        <v>0</v>
      </c>
    </row>
    <row r="27" spans="1:12" s="50" customFormat="1" ht="15" hidden="1">
      <c r="A27" s="169" t="s">
        <v>374</v>
      </c>
      <c r="B27" s="169"/>
      <c r="C27" s="47" t="s">
        <v>11</v>
      </c>
      <c r="D27" s="48">
        <f>D26</f>
        <v>0</v>
      </c>
      <c r="E27" s="49" t="s">
        <v>11</v>
      </c>
      <c r="F27" s="49" t="s">
        <v>11</v>
      </c>
      <c r="G27" s="49" t="s">
        <v>11</v>
      </c>
      <c r="H27" s="49" t="s">
        <v>11</v>
      </c>
      <c r="I27" s="49" t="s">
        <v>11</v>
      </c>
      <c r="J27" s="49" t="s">
        <v>11</v>
      </c>
      <c r="K27" s="49" t="s">
        <v>11</v>
      </c>
      <c r="L27" s="48">
        <f>L26</f>
        <v>0</v>
      </c>
    </row>
    <row r="28" spans="1:12" ht="15">
      <c r="A28" s="44"/>
      <c r="B28" s="37" t="s">
        <v>376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14.25">
      <c r="A29" s="44"/>
      <c r="B29" s="53" t="s">
        <v>377</v>
      </c>
      <c r="C29" s="45">
        <v>11.65</v>
      </c>
      <c r="D29" s="46">
        <f>SUM(E29:G29)</f>
        <v>188481.56529411764</v>
      </c>
      <c r="E29" s="46">
        <v>158490.62</v>
      </c>
      <c r="F29" s="46"/>
      <c r="G29" s="46">
        <f>(E29+F29+I29)*15/85</f>
        <v>29990.94529411765</v>
      </c>
      <c r="H29" s="46">
        <v>0</v>
      </c>
      <c r="I29" s="46">
        <v>11458.07</v>
      </c>
      <c r="J29" s="46">
        <v>1905.6028011204392</v>
      </c>
      <c r="K29" s="46">
        <v>0</v>
      </c>
      <c r="L29" s="46">
        <f>(D29+I29+H29+J29)*10.5+K29</f>
        <v>2119375</v>
      </c>
    </row>
    <row r="30" spans="1:12" ht="16.5" customHeight="1">
      <c r="A30" s="44"/>
      <c r="B30" s="53" t="s">
        <v>368</v>
      </c>
      <c r="C30" s="45">
        <v>1</v>
      </c>
      <c r="D30" s="46">
        <f>SUM(E30:G30)</f>
        <v>24125.5</v>
      </c>
      <c r="E30" s="46">
        <v>19210</v>
      </c>
      <c r="F30" s="46"/>
      <c r="G30" s="46">
        <f>(E30+F30+I30)*15/85</f>
        <v>4915.5</v>
      </c>
      <c r="H30" s="46">
        <v>0</v>
      </c>
      <c r="I30" s="46">
        <v>8644.5</v>
      </c>
      <c r="J30" s="46">
        <v>0</v>
      </c>
      <c r="K30" s="46">
        <v>0</v>
      </c>
      <c r="L30" s="46">
        <f>(D30+I30+H30+J30)*10.5+K30</f>
        <v>344085</v>
      </c>
    </row>
    <row r="31" spans="1:12" ht="14.25" hidden="1">
      <c r="A31" s="44"/>
      <c r="B31" s="33" t="s">
        <v>370</v>
      </c>
      <c r="C31" s="45"/>
      <c r="D31" s="46">
        <f>SUM(E31:G31)</f>
        <v>0</v>
      </c>
      <c r="E31" s="46"/>
      <c r="F31" s="46"/>
      <c r="G31" s="46">
        <f>(E31+F31+I31)*15/85</f>
        <v>0</v>
      </c>
      <c r="H31" s="46">
        <v>0</v>
      </c>
      <c r="I31" s="46">
        <v>0</v>
      </c>
      <c r="J31" s="46">
        <v>0</v>
      </c>
      <c r="K31" s="46">
        <v>0</v>
      </c>
      <c r="L31" s="46">
        <f>(D31+I31+H31+J31)*10.5+K31</f>
        <v>0</v>
      </c>
    </row>
    <row r="32" spans="1:12" s="50" customFormat="1" ht="15">
      <c r="A32" s="169" t="s">
        <v>378</v>
      </c>
      <c r="B32" s="169"/>
      <c r="C32" s="47" t="s">
        <v>11</v>
      </c>
      <c r="D32" s="48">
        <f>D31+D29+D30</f>
        <v>212607.06529411764</v>
      </c>
      <c r="E32" s="49" t="s">
        <v>11</v>
      </c>
      <c r="F32" s="49" t="s">
        <v>11</v>
      </c>
      <c r="G32" s="49" t="s">
        <v>11</v>
      </c>
      <c r="H32" s="49" t="s">
        <v>11</v>
      </c>
      <c r="I32" s="49" t="s">
        <v>11</v>
      </c>
      <c r="J32" s="49" t="s">
        <v>11</v>
      </c>
      <c r="K32" s="49" t="s">
        <v>11</v>
      </c>
      <c r="L32" s="48">
        <f>SUM(L29:L31)</f>
        <v>2463460</v>
      </c>
    </row>
    <row r="33" spans="1:12" ht="16.5" customHeight="1">
      <c r="A33" s="44"/>
      <c r="B33" s="37" t="s">
        <v>380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 ht="14.25" hidden="1">
      <c r="A34" s="44"/>
      <c r="B34" s="53" t="s">
        <v>368</v>
      </c>
      <c r="C34" s="45">
        <v>1</v>
      </c>
      <c r="D34" s="46">
        <f>SUM(E34:G34)</f>
        <v>0</v>
      </c>
      <c r="E34" s="46"/>
      <c r="F34" s="46"/>
      <c r="G34" s="46">
        <f>(E34+F34+I34)*20/80</f>
        <v>0</v>
      </c>
      <c r="H34" s="46">
        <v>0</v>
      </c>
      <c r="I34" s="46"/>
      <c r="J34" s="46">
        <v>0</v>
      </c>
      <c r="K34" s="46">
        <v>0</v>
      </c>
      <c r="L34" s="46">
        <f>(D34+I34+H34+J34)*10.5+K34</f>
        <v>0</v>
      </c>
    </row>
    <row r="35" spans="1:12" ht="14.25" customHeight="1">
      <c r="A35" s="44"/>
      <c r="B35" s="53" t="s">
        <v>377</v>
      </c>
      <c r="C35" s="45">
        <v>2</v>
      </c>
      <c r="D35" s="46">
        <f>SUM(E35:G35)</f>
        <v>46331.814999999995</v>
      </c>
      <c r="E35" s="46">
        <v>34005</v>
      </c>
      <c r="F35" s="46">
        <v>1360.2</v>
      </c>
      <c r="G35" s="46">
        <f>(E35+F35+I35)*20/80</f>
        <v>10966.615</v>
      </c>
      <c r="H35" s="46">
        <v>0</v>
      </c>
      <c r="I35" s="46">
        <v>8501.26</v>
      </c>
      <c r="J35" s="46">
        <v>0</v>
      </c>
      <c r="K35" s="46">
        <v>0</v>
      </c>
      <c r="L35" s="46">
        <f>(D35+I35+H35+J35)*10.5+K35</f>
        <v>575747.2875</v>
      </c>
    </row>
    <row r="36" spans="1:12" ht="14.25">
      <c r="A36" s="44"/>
      <c r="B36" s="53" t="s">
        <v>369</v>
      </c>
      <c r="C36" s="45">
        <v>1</v>
      </c>
      <c r="D36" s="46">
        <f>SUM(E36:G36)</f>
        <v>7613.025</v>
      </c>
      <c r="E36" s="46">
        <v>5118</v>
      </c>
      <c r="F36" s="46">
        <v>614.16</v>
      </c>
      <c r="G36" s="46">
        <f>(E36+F36+I36)*20/80</f>
        <v>1880.8650000000002</v>
      </c>
      <c r="H36" s="46">
        <v>0</v>
      </c>
      <c r="I36" s="46">
        <v>1791.3</v>
      </c>
      <c r="J36" s="46">
        <v>0</v>
      </c>
      <c r="K36" s="46">
        <v>52677.30000000001</v>
      </c>
      <c r="L36" s="46">
        <f>(D36+I36+H36+J36)*10.5+K36</f>
        <v>151422.7125</v>
      </c>
    </row>
    <row r="37" spans="1:12" s="50" customFormat="1" ht="15">
      <c r="A37" s="169" t="s">
        <v>381</v>
      </c>
      <c r="B37" s="169"/>
      <c r="C37" s="47" t="s">
        <v>11</v>
      </c>
      <c r="D37" s="48">
        <f>D36+D35</f>
        <v>53944.84</v>
      </c>
      <c r="E37" s="49" t="s">
        <v>11</v>
      </c>
      <c r="F37" s="49" t="s">
        <v>11</v>
      </c>
      <c r="G37" s="49" t="s">
        <v>11</v>
      </c>
      <c r="H37" s="49" t="s">
        <v>11</v>
      </c>
      <c r="I37" s="49" t="s">
        <v>11</v>
      </c>
      <c r="J37" s="49" t="s">
        <v>11</v>
      </c>
      <c r="K37" s="49" t="s">
        <v>11</v>
      </c>
      <c r="L37" s="48">
        <f>SUM(L34:L36)</f>
        <v>727170</v>
      </c>
    </row>
    <row r="38" spans="1:12" ht="14.25">
      <c r="A38" s="44"/>
      <c r="B38" s="33"/>
      <c r="C38" s="45"/>
      <c r="D38" s="46"/>
      <c r="E38" s="46"/>
      <c r="F38" s="46"/>
      <c r="G38" s="46"/>
      <c r="H38" s="46"/>
      <c r="I38" s="46"/>
      <c r="J38" s="46"/>
      <c r="K38" s="46"/>
      <c r="L38" s="46"/>
    </row>
    <row r="39" spans="1:12" s="50" customFormat="1" ht="15" customHeight="1">
      <c r="A39" s="169" t="s">
        <v>10</v>
      </c>
      <c r="B39" s="169"/>
      <c r="C39" s="47" t="s">
        <v>11</v>
      </c>
      <c r="D39" s="48">
        <f>D24+D32+D37</f>
        <v>319909.0052941176</v>
      </c>
      <c r="E39" s="49" t="s">
        <v>11</v>
      </c>
      <c r="F39" s="49" t="s">
        <v>11</v>
      </c>
      <c r="G39" s="49" t="s">
        <v>11</v>
      </c>
      <c r="H39" s="49" t="s">
        <v>11</v>
      </c>
      <c r="I39" s="49" t="s">
        <v>11</v>
      </c>
      <c r="J39" s="49" t="s">
        <v>11</v>
      </c>
      <c r="K39" s="49" t="s">
        <v>11</v>
      </c>
      <c r="L39" s="48">
        <f>L24+L27+L32+L37</f>
        <v>3998837</v>
      </c>
    </row>
    <row r="40" spans="1:12" s="50" customFormat="1" ht="15" customHeight="1">
      <c r="A40" s="61"/>
      <c r="B40" s="61"/>
      <c r="C40" s="61"/>
      <c r="D40" s="62"/>
      <c r="E40" s="63"/>
      <c r="F40" s="63"/>
      <c r="G40" s="63"/>
      <c r="H40" s="63"/>
      <c r="I40" s="63"/>
      <c r="J40" s="63"/>
      <c r="K40" s="63"/>
      <c r="L40" s="62"/>
    </row>
    <row r="41" ht="21" customHeight="1">
      <c r="A41" s="22" t="s">
        <v>1</v>
      </c>
    </row>
    <row r="42" spans="1:3" ht="14.25" hidden="1">
      <c r="A42" s="2"/>
      <c r="B42" s="2"/>
      <c r="C42" s="2"/>
    </row>
    <row r="43" spans="1:3" ht="19.5" customHeight="1" thickBot="1">
      <c r="A43" s="15" t="s">
        <v>2</v>
      </c>
      <c r="B43" s="180" t="s">
        <v>382</v>
      </c>
      <c r="C43" s="180"/>
    </row>
    <row r="44" spans="1:3" ht="15" customHeight="1" hidden="1">
      <c r="A44" s="3"/>
      <c r="B44" s="143"/>
      <c r="C44" s="143"/>
    </row>
    <row r="45" spans="1:3" ht="24" customHeight="1" thickBot="1">
      <c r="A45" s="140" t="s">
        <v>3</v>
      </c>
      <c r="B45" s="140"/>
      <c r="C45" s="42" t="s">
        <v>388</v>
      </c>
    </row>
    <row r="46" ht="18.75" customHeight="1">
      <c r="A46" s="22" t="s">
        <v>12</v>
      </c>
    </row>
    <row r="47" spans="1:7" ht="49.5" customHeight="1">
      <c r="A47" s="57" t="s">
        <v>163</v>
      </c>
      <c r="B47" s="167" t="s">
        <v>13</v>
      </c>
      <c r="C47" s="167"/>
      <c r="D47" s="58" t="s">
        <v>384</v>
      </c>
      <c r="E47" s="54" t="s">
        <v>385</v>
      </c>
      <c r="F47" s="58" t="s">
        <v>386</v>
      </c>
      <c r="G47" s="58" t="s">
        <v>387</v>
      </c>
    </row>
    <row r="48" spans="1:7" ht="14.25">
      <c r="A48" s="55">
        <v>1</v>
      </c>
      <c r="B48" s="167">
        <v>2</v>
      </c>
      <c r="C48" s="167"/>
      <c r="D48" s="55">
        <v>3</v>
      </c>
      <c r="E48" s="55">
        <v>4</v>
      </c>
      <c r="F48" s="55">
        <v>5</v>
      </c>
      <c r="G48" s="55">
        <v>6</v>
      </c>
    </row>
    <row r="49" spans="1:7" ht="14.25">
      <c r="A49" s="44">
        <v>1</v>
      </c>
      <c r="B49" s="175" t="s">
        <v>22</v>
      </c>
      <c r="C49" s="175"/>
      <c r="D49" s="44" t="s">
        <v>11</v>
      </c>
      <c r="E49" s="44" t="s">
        <v>11</v>
      </c>
      <c r="F49" s="44" t="s">
        <v>11</v>
      </c>
      <c r="G49" s="33"/>
    </row>
    <row r="50" spans="1:7" ht="14.25">
      <c r="A50" s="33"/>
      <c r="B50" s="177" t="s">
        <v>9</v>
      </c>
      <c r="C50" s="177"/>
      <c r="D50" s="33"/>
      <c r="E50" s="33"/>
      <c r="F50" s="33"/>
      <c r="G50" s="33"/>
    </row>
    <row r="51" spans="1:7" ht="44.25" customHeight="1">
      <c r="A51" s="44" t="s">
        <v>23</v>
      </c>
      <c r="B51" s="177" t="s">
        <v>24</v>
      </c>
      <c r="C51" s="177"/>
      <c r="D51" s="33">
        <v>200</v>
      </c>
      <c r="E51" s="33">
        <v>0</v>
      </c>
      <c r="F51" s="33">
        <v>0</v>
      </c>
      <c r="G51" s="59">
        <f>F51*E51*D51</f>
        <v>0</v>
      </c>
    </row>
    <row r="52" spans="1:7" ht="28.5" customHeight="1">
      <c r="A52" s="44" t="s">
        <v>25</v>
      </c>
      <c r="B52" s="177" t="s">
        <v>26</v>
      </c>
      <c r="C52" s="177"/>
      <c r="D52" s="33">
        <v>340</v>
      </c>
      <c r="E52" s="33">
        <v>0</v>
      </c>
      <c r="F52" s="33">
        <v>0</v>
      </c>
      <c r="G52" s="59">
        <f>F52*E52*D52</f>
        <v>0</v>
      </c>
    </row>
    <row r="53" spans="1:7" ht="33" customHeight="1" hidden="1">
      <c r="A53" s="44" t="s">
        <v>27</v>
      </c>
      <c r="B53" s="177" t="s">
        <v>28</v>
      </c>
      <c r="C53" s="177"/>
      <c r="D53" s="33"/>
      <c r="E53" s="33"/>
      <c r="F53" s="33"/>
      <c r="G53" s="59"/>
    </row>
    <row r="54" spans="1:7" ht="15">
      <c r="A54" s="44"/>
      <c r="B54" s="165" t="s">
        <v>198</v>
      </c>
      <c r="C54" s="165"/>
      <c r="D54" s="56"/>
      <c r="E54" s="56"/>
      <c r="F54" s="56"/>
      <c r="G54" s="60">
        <f>G51+G52</f>
        <v>0</v>
      </c>
    </row>
    <row r="55" spans="1:7" ht="0.75" customHeight="1">
      <c r="A55" s="44"/>
      <c r="B55" s="165"/>
      <c r="C55" s="165"/>
      <c r="D55" s="56"/>
      <c r="E55" s="56"/>
      <c r="F55" s="56"/>
      <c r="G55" s="60"/>
    </row>
    <row r="56" spans="1:7" ht="42.75" customHeight="1" hidden="1">
      <c r="A56" s="44">
        <v>2</v>
      </c>
      <c r="B56" s="169" t="s">
        <v>29</v>
      </c>
      <c r="C56" s="169"/>
      <c r="D56" s="47" t="s">
        <v>11</v>
      </c>
      <c r="E56" s="47" t="s">
        <v>11</v>
      </c>
      <c r="F56" s="47" t="s">
        <v>11</v>
      </c>
      <c r="G56" s="60"/>
    </row>
    <row r="57" spans="1:7" ht="15" hidden="1">
      <c r="A57" s="33"/>
      <c r="B57" s="164" t="s">
        <v>9</v>
      </c>
      <c r="C57" s="164"/>
      <c r="D57" s="56"/>
      <c r="E57" s="56"/>
      <c r="F57" s="56"/>
      <c r="G57" s="60"/>
    </row>
    <row r="58" spans="1:7" ht="42" customHeight="1" hidden="1">
      <c r="A58" s="44" t="s">
        <v>30</v>
      </c>
      <c r="B58" s="164" t="s">
        <v>24</v>
      </c>
      <c r="C58" s="164"/>
      <c r="D58" s="56"/>
      <c r="E58" s="56"/>
      <c r="F58" s="56"/>
      <c r="G58" s="60"/>
    </row>
    <row r="59" spans="1:7" ht="15" hidden="1">
      <c r="A59" s="44" t="s">
        <v>31</v>
      </c>
      <c r="B59" s="164" t="s">
        <v>26</v>
      </c>
      <c r="C59" s="164"/>
      <c r="D59" s="56"/>
      <c r="E59" s="56"/>
      <c r="F59" s="56"/>
      <c r="G59" s="60"/>
    </row>
    <row r="60" spans="1:7" ht="15" hidden="1">
      <c r="A60" s="44" t="s">
        <v>32</v>
      </c>
      <c r="B60" s="164" t="s">
        <v>28</v>
      </c>
      <c r="C60" s="164"/>
      <c r="D60" s="56"/>
      <c r="E60" s="56"/>
      <c r="F60" s="56"/>
      <c r="G60" s="60"/>
    </row>
    <row r="61" spans="1:7" ht="15" hidden="1">
      <c r="A61" s="44"/>
      <c r="B61" s="165"/>
      <c r="C61" s="165"/>
      <c r="D61" s="56"/>
      <c r="E61" s="56"/>
      <c r="F61" s="56"/>
      <c r="G61" s="60"/>
    </row>
    <row r="62" spans="1:7" ht="15" hidden="1">
      <c r="A62" s="44"/>
      <c r="B62" s="165"/>
      <c r="C62" s="165"/>
      <c r="D62" s="56"/>
      <c r="E62" s="56"/>
      <c r="F62" s="56"/>
      <c r="G62" s="60"/>
    </row>
    <row r="63" spans="1:7" ht="18" customHeight="1">
      <c r="A63" s="33"/>
      <c r="B63" s="169" t="s">
        <v>10</v>
      </c>
      <c r="C63" s="169"/>
      <c r="D63" s="47" t="s">
        <v>11</v>
      </c>
      <c r="E63" s="47" t="s">
        <v>11</v>
      </c>
      <c r="F63" s="47" t="s">
        <v>11</v>
      </c>
      <c r="G63" s="60">
        <f>G54</f>
        <v>0</v>
      </c>
    </row>
    <row r="64" spans="1:7" ht="13.5" customHeight="1">
      <c r="A64" s="2"/>
      <c r="B64" s="2"/>
      <c r="C64" s="2"/>
      <c r="D64" s="2"/>
      <c r="E64" s="2"/>
      <c r="F64" s="2"/>
      <c r="G64" s="2"/>
    </row>
    <row r="65" ht="18" hidden="1">
      <c r="A65" s="22" t="s">
        <v>1</v>
      </c>
    </row>
    <row r="66" spans="1:3" ht="14.25" hidden="1">
      <c r="A66" s="2"/>
      <c r="B66" s="2"/>
      <c r="C66" s="2"/>
    </row>
    <row r="67" spans="1:3" ht="20.25" customHeight="1" hidden="1" thickBot="1">
      <c r="A67" s="15" t="s">
        <v>2</v>
      </c>
      <c r="B67" s="166" t="s">
        <v>389</v>
      </c>
      <c r="C67" s="166"/>
    </row>
    <row r="68" spans="1:3" ht="14.25" hidden="1">
      <c r="A68" s="3"/>
      <c r="B68" s="143"/>
      <c r="C68" s="143"/>
    </row>
    <row r="69" spans="1:3" ht="15" hidden="1" thickBot="1">
      <c r="A69" s="140" t="s">
        <v>3</v>
      </c>
      <c r="B69" s="140"/>
      <c r="C69" s="4" t="s">
        <v>363</v>
      </c>
    </row>
    <row r="70" ht="15.75" hidden="1">
      <c r="A70" s="21" t="s">
        <v>33</v>
      </c>
    </row>
    <row r="71" spans="1:6" ht="14.25" hidden="1">
      <c r="A71" s="122" t="s">
        <v>34</v>
      </c>
      <c r="B71" s="122" t="s">
        <v>13</v>
      </c>
      <c r="C71" s="122" t="s">
        <v>35</v>
      </c>
      <c r="D71" s="8" t="s">
        <v>15</v>
      </c>
      <c r="E71" s="122" t="s">
        <v>38</v>
      </c>
      <c r="F71" s="122" t="s">
        <v>39</v>
      </c>
    </row>
    <row r="72" spans="1:6" ht="57" hidden="1">
      <c r="A72" s="110"/>
      <c r="B72" s="110"/>
      <c r="C72" s="110"/>
      <c r="D72" s="9" t="s">
        <v>36</v>
      </c>
      <c r="E72" s="110"/>
      <c r="F72" s="110"/>
    </row>
    <row r="73" spans="1:6" ht="15" hidden="1" thickBot="1">
      <c r="A73" s="123"/>
      <c r="B73" s="123"/>
      <c r="C73" s="123"/>
      <c r="D73" s="12" t="s">
        <v>37</v>
      </c>
      <c r="E73" s="123"/>
      <c r="F73" s="123"/>
    </row>
    <row r="74" spans="1:6" ht="15" hidden="1" thickBot="1">
      <c r="A74" s="25">
        <v>1</v>
      </c>
      <c r="B74" s="24">
        <v>2</v>
      </c>
      <c r="C74" s="24">
        <v>3</v>
      </c>
      <c r="D74" s="24">
        <v>4</v>
      </c>
      <c r="E74" s="24">
        <v>5</v>
      </c>
      <c r="F74" s="24">
        <v>6</v>
      </c>
    </row>
    <row r="75" spans="1:6" ht="15" hidden="1" thickBot="1">
      <c r="A75" s="13">
        <v>1</v>
      </c>
      <c r="B75" s="12" t="s">
        <v>40</v>
      </c>
      <c r="C75" s="11"/>
      <c r="D75" s="11"/>
      <c r="E75" s="11"/>
      <c r="F75" s="11"/>
    </row>
    <row r="76" spans="1:6" ht="15" hidden="1" thickBot="1">
      <c r="A76" s="13"/>
      <c r="B76" s="11"/>
      <c r="C76" s="11"/>
      <c r="D76" s="11"/>
      <c r="E76" s="11"/>
      <c r="F76" s="11"/>
    </row>
    <row r="77" spans="1:6" ht="15" hidden="1" thickBot="1">
      <c r="A77" s="13"/>
      <c r="B77" s="11"/>
      <c r="C77" s="11"/>
      <c r="D77" s="11"/>
      <c r="E77" s="11"/>
      <c r="F77" s="11"/>
    </row>
    <row r="78" spans="1:6" ht="15" hidden="1" thickBot="1">
      <c r="A78" s="14"/>
      <c r="B78" s="12" t="s">
        <v>10</v>
      </c>
      <c r="C78" s="12" t="s">
        <v>11</v>
      </c>
      <c r="D78" s="12" t="s">
        <v>11</v>
      </c>
      <c r="E78" s="12" t="s">
        <v>11</v>
      </c>
      <c r="F78" s="11"/>
    </row>
    <row r="79" ht="17.25" customHeight="1">
      <c r="A79" s="22" t="s">
        <v>1</v>
      </c>
    </row>
    <row r="80" spans="1:3" ht="11.25" customHeight="1">
      <c r="A80" s="2"/>
      <c r="B80" s="2"/>
      <c r="C80" s="2"/>
    </row>
    <row r="81" spans="1:3" ht="20.25" customHeight="1" thickBot="1">
      <c r="A81" s="15" t="s">
        <v>2</v>
      </c>
      <c r="B81" s="166" t="s">
        <v>389</v>
      </c>
      <c r="C81" s="166"/>
    </row>
    <row r="82" spans="1:3" ht="14.25">
      <c r="A82" s="3"/>
      <c r="B82" s="143"/>
      <c r="C82" s="143"/>
    </row>
    <row r="83" spans="1:3" ht="15.75" customHeight="1" thickBot="1">
      <c r="A83" s="140" t="s">
        <v>3</v>
      </c>
      <c r="B83" s="140"/>
      <c r="C83" s="4" t="s">
        <v>363</v>
      </c>
    </row>
    <row r="85" spans="1:5" ht="45" customHeight="1">
      <c r="A85" s="108" t="s">
        <v>42</v>
      </c>
      <c r="B85" s="108"/>
      <c r="C85" s="108"/>
      <c r="D85" s="108"/>
      <c r="E85" s="108"/>
    </row>
    <row r="86" spans="1:12" ht="31.5" customHeight="1">
      <c r="A86" s="44" t="s">
        <v>5</v>
      </c>
      <c r="B86" s="169" t="s">
        <v>43</v>
      </c>
      <c r="C86" s="169"/>
      <c r="D86" s="163" t="s">
        <v>395</v>
      </c>
      <c r="E86" s="162" t="s">
        <v>391</v>
      </c>
      <c r="F86" s="163" t="s">
        <v>396</v>
      </c>
      <c r="G86" s="162" t="s">
        <v>392</v>
      </c>
      <c r="H86" s="163" t="s">
        <v>397</v>
      </c>
      <c r="I86" s="162" t="s">
        <v>393</v>
      </c>
      <c r="J86" s="163" t="s">
        <v>398</v>
      </c>
      <c r="K86" s="162" t="s">
        <v>394</v>
      </c>
      <c r="L86" s="162" t="s">
        <v>390</v>
      </c>
    </row>
    <row r="87" spans="1:12" ht="27" customHeight="1">
      <c r="A87" s="44" t="s">
        <v>6</v>
      </c>
      <c r="B87" s="169"/>
      <c r="C87" s="169"/>
      <c r="D87" s="163"/>
      <c r="E87" s="162"/>
      <c r="F87" s="163"/>
      <c r="G87" s="162"/>
      <c r="H87" s="163"/>
      <c r="I87" s="162"/>
      <c r="J87" s="163"/>
      <c r="K87" s="162"/>
      <c r="L87" s="162"/>
    </row>
    <row r="88" spans="1:12" ht="14.25">
      <c r="A88" s="55">
        <v>1</v>
      </c>
      <c r="B88" s="167">
        <v>2</v>
      </c>
      <c r="C88" s="167"/>
      <c r="D88" s="55">
        <v>3</v>
      </c>
      <c r="E88" s="55">
        <v>5</v>
      </c>
      <c r="F88" s="55">
        <v>4</v>
      </c>
      <c r="G88" s="55">
        <v>5</v>
      </c>
      <c r="H88" s="55">
        <v>6</v>
      </c>
      <c r="I88" s="55">
        <v>7</v>
      </c>
      <c r="J88" s="55">
        <v>8</v>
      </c>
      <c r="K88" s="55">
        <v>9</v>
      </c>
      <c r="L88" s="55">
        <v>6</v>
      </c>
    </row>
    <row r="89" spans="1:12" ht="29.25" customHeight="1">
      <c r="A89" s="44">
        <v>1</v>
      </c>
      <c r="B89" s="168" t="s">
        <v>46</v>
      </c>
      <c r="C89" s="168"/>
      <c r="D89" s="44" t="s">
        <v>11</v>
      </c>
      <c r="E89" s="64">
        <f>E91+E92+E93</f>
        <v>170540.06622516556</v>
      </c>
      <c r="F89" s="44" t="s">
        <v>11</v>
      </c>
      <c r="G89" s="64">
        <f>G91+G92+G93</f>
        <v>0</v>
      </c>
      <c r="H89" s="44" t="s">
        <v>11</v>
      </c>
      <c r="I89" s="64">
        <f>I91+I92+I93</f>
        <v>516154.96688741725</v>
      </c>
      <c r="J89" s="44" t="s">
        <v>11</v>
      </c>
      <c r="K89" s="64">
        <f>K91+K92+K93</f>
        <v>152910.92715231786</v>
      </c>
      <c r="L89" s="64">
        <f>E89+G89+I89+K89</f>
        <v>839605.9602649006</v>
      </c>
    </row>
    <row r="90" spans="1:12" ht="15.75" customHeight="1">
      <c r="A90" s="33"/>
      <c r="B90" s="178" t="s">
        <v>9</v>
      </c>
      <c r="C90" s="178"/>
      <c r="D90" s="59"/>
      <c r="E90" s="59"/>
      <c r="F90" s="59"/>
      <c r="G90" s="59"/>
      <c r="H90" s="59"/>
      <c r="I90" s="59"/>
      <c r="J90" s="59"/>
      <c r="K90" s="59"/>
      <c r="L90" s="64">
        <f aca="true" t="shared" si="0" ref="L90:L100">E90+G90+I90+K90</f>
        <v>0</v>
      </c>
    </row>
    <row r="91" spans="1:12" ht="16.5" customHeight="1">
      <c r="A91" s="44" t="s">
        <v>23</v>
      </c>
      <c r="B91" s="178" t="s">
        <v>47</v>
      </c>
      <c r="C91" s="178"/>
      <c r="D91" s="59">
        <v>775182.119205298</v>
      </c>
      <c r="E91" s="60">
        <f>D91*22%</f>
        <v>170540.06622516556</v>
      </c>
      <c r="F91" s="59"/>
      <c r="G91" s="60">
        <f>F91*22%</f>
        <v>0</v>
      </c>
      <c r="H91" s="59">
        <v>2346158.940397351</v>
      </c>
      <c r="I91" s="60">
        <f>H91*22%</f>
        <v>516154.96688741725</v>
      </c>
      <c r="J91" s="59">
        <v>695049.6688741721</v>
      </c>
      <c r="K91" s="60">
        <f>J91*22%</f>
        <v>152910.92715231786</v>
      </c>
      <c r="L91" s="64">
        <f>E91+G91+I91+K91</f>
        <v>839605.9602649006</v>
      </c>
    </row>
    <row r="92" spans="1:12" ht="16.5" customHeight="1">
      <c r="A92" s="44" t="s">
        <v>25</v>
      </c>
      <c r="B92" s="178" t="s">
        <v>48</v>
      </c>
      <c r="C92" s="178"/>
      <c r="D92" s="59"/>
      <c r="E92" s="59"/>
      <c r="F92" s="59"/>
      <c r="G92" s="59"/>
      <c r="H92" s="59"/>
      <c r="I92" s="59"/>
      <c r="J92" s="59"/>
      <c r="K92" s="59"/>
      <c r="L92" s="64">
        <f t="shared" si="0"/>
        <v>0</v>
      </c>
    </row>
    <row r="93" spans="1:12" ht="24" customHeight="1">
      <c r="A93" s="44" t="s">
        <v>27</v>
      </c>
      <c r="B93" s="178" t="s">
        <v>49</v>
      </c>
      <c r="C93" s="178"/>
      <c r="D93" s="59"/>
      <c r="E93" s="59"/>
      <c r="F93" s="59"/>
      <c r="G93" s="59"/>
      <c r="H93" s="59"/>
      <c r="I93" s="59"/>
      <c r="J93" s="59"/>
      <c r="K93" s="59"/>
      <c r="L93" s="64">
        <f t="shared" si="0"/>
        <v>0</v>
      </c>
    </row>
    <row r="94" spans="1:12" ht="24" customHeight="1">
      <c r="A94" s="44">
        <v>2</v>
      </c>
      <c r="B94" s="168" t="s">
        <v>50</v>
      </c>
      <c r="C94" s="168"/>
      <c r="D94" s="44" t="s">
        <v>11</v>
      </c>
      <c r="E94" s="60">
        <f>SUM(E96:E101)</f>
        <v>63564.93377483444</v>
      </c>
      <c r="F94" s="44" t="s">
        <v>11</v>
      </c>
      <c r="G94" s="60">
        <f>SUM(G96:G101)</f>
        <v>0</v>
      </c>
      <c r="H94" s="44" t="s">
        <v>11</v>
      </c>
      <c r="I94" s="60">
        <f>SUM(I96:I101)</f>
        <v>192385.03311258275</v>
      </c>
      <c r="J94" s="44" t="s">
        <v>11</v>
      </c>
      <c r="K94" s="60">
        <f>SUM(K96:K101)</f>
        <v>56994.07284768211</v>
      </c>
      <c r="L94" s="64">
        <f t="shared" si="0"/>
        <v>312944.0397350993</v>
      </c>
    </row>
    <row r="95" spans="1:12" ht="15.75" customHeight="1">
      <c r="A95" s="33"/>
      <c r="B95" s="178" t="s">
        <v>9</v>
      </c>
      <c r="C95" s="178"/>
      <c r="D95" s="33"/>
      <c r="E95" s="33"/>
      <c r="F95" s="33"/>
      <c r="G95" s="33"/>
      <c r="H95" s="33"/>
      <c r="I95" s="33"/>
      <c r="J95" s="33"/>
      <c r="K95" s="33"/>
      <c r="L95" s="64">
        <f t="shared" si="0"/>
        <v>0</v>
      </c>
    </row>
    <row r="96" spans="1:12" ht="27" customHeight="1">
      <c r="A96" s="44" t="s">
        <v>30</v>
      </c>
      <c r="B96" s="178" t="s">
        <v>51</v>
      </c>
      <c r="C96" s="178"/>
      <c r="D96" s="59">
        <f>D91</f>
        <v>775182.119205298</v>
      </c>
      <c r="E96" s="60">
        <f>D96*2.9%</f>
        <v>22480.281456953642</v>
      </c>
      <c r="F96" s="59">
        <f>F91</f>
        <v>0</v>
      </c>
      <c r="G96" s="60">
        <f>F96*2.9%</f>
        <v>0</v>
      </c>
      <c r="H96" s="59">
        <f>H91</f>
        <v>2346158.940397351</v>
      </c>
      <c r="I96" s="60">
        <f>H96*2.9%</f>
        <v>68038.60927152318</v>
      </c>
      <c r="J96" s="59">
        <f>J91</f>
        <v>695049.6688741721</v>
      </c>
      <c r="K96" s="60">
        <f>J96*2.9%</f>
        <v>20156.44039735099</v>
      </c>
      <c r="L96" s="64">
        <f t="shared" si="0"/>
        <v>110675.33112582781</v>
      </c>
    </row>
    <row r="97" spans="1:12" ht="25.5" customHeight="1">
      <c r="A97" s="44" t="s">
        <v>31</v>
      </c>
      <c r="B97" s="178" t="s">
        <v>52</v>
      </c>
      <c r="C97" s="178"/>
      <c r="D97" s="59"/>
      <c r="E97" s="59"/>
      <c r="F97" s="59"/>
      <c r="G97" s="59"/>
      <c r="H97" s="59"/>
      <c r="I97" s="59"/>
      <c r="J97" s="59"/>
      <c r="K97" s="59"/>
      <c r="L97" s="64">
        <f t="shared" si="0"/>
        <v>0</v>
      </c>
    </row>
    <row r="98" spans="1:12" ht="23.25" customHeight="1">
      <c r="A98" s="44" t="s">
        <v>32</v>
      </c>
      <c r="B98" s="178" t="s">
        <v>53</v>
      </c>
      <c r="C98" s="178"/>
      <c r="D98" s="59">
        <f>D91</f>
        <v>775182.119205298</v>
      </c>
      <c r="E98" s="60">
        <f>D98*0.2%</f>
        <v>1550.364238410596</v>
      </c>
      <c r="F98" s="59">
        <f>F91</f>
        <v>0</v>
      </c>
      <c r="G98" s="60">
        <f>F98*0.2%</f>
        <v>0</v>
      </c>
      <c r="H98" s="59">
        <f>H91</f>
        <v>2346158.940397351</v>
      </c>
      <c r="I98" s="60">
        <f>H98*0.2%</f>
        <v>4692.317880794702</v>
      </c>
      <c r="J98" s="59">
        <f>J91</f>
        <v>695049.6688741721</v>
      </c>
      <c r="K98" s="60">
        <f>J98*0.2%</f>
        <v>1390.0993377483444</v>
      </c>
      <c r="L98" s="64">
        <f t="shared" si="0"/>
        <v>7632.781456953643</v>
      </c>
    </row>
    <row r="99" spans="1:12" ht="27" customHeight="1">
      <c r="A99" s="44" t="s">
        <v>54</v>
      </c>
      <c r="B99" s="178" t="s">
        <v>55</v>
      </c>
      <c r="C99" s="178"/>
      <c r="D99" s="59"/>
      <c r="E99" s="59"/>
      <c r="F99" s="59"/>
      <c r="G99" s="59">
        <f>(D99*10+F99)*2.9%</f>
        <v>0</v>
      </c>
      <c r="H99" s="59"/>
      <c r="I99" s="59">
        <f>(F99*10+H99)*2.9%</f>
        <v>0</v>
      </c>
      <c r="J99" s="59"/>
      <c r="K99" s="59">
        <f>(H99*10+J99)*2.9%</f>
        <v>0</v>
      </c>
      <c r="L99" s="64">
        <f t="shared" si="0"/>
        <v>0</v>
      </c>
    </row>
    <row r="100" spans="1:12" ht="26.25" customHeight="1">
      <c r="A100" s="44" t="s">
        <v>56</v>
      </c>
      <c r="B100" s="178" t="s">
        <v>55</v>
      </c>
      <c r="C100" s="178"/>
      <c r="D100" s="59"/>
      <c r="E100" s="59"/>
      <c r="F100" s="59"/>
      <c r="G100" s="59"/>
      <c r="H100" s="59"/>
      <c r="I100" s="59"/>
      <c r="J100" s="59"/>
      <c r="K100" s="59"/>
      <c r="L100" s="64">
        <f t="shared" si="0"/>
        <v>0</v>
      </c>
    </row>
    <row r="101" spans="1:12" ht="21.75" customHeight="1">
      <c r="A101" s="44">
        <v>3</v>
      </c>
      <c r="B101" s="168" t="s">
        <v>57</v>
      </c>
      <c r="C101" s="168"/>
      <c r="D101" s="59">
        <f>D91</f>
        <v>775182.119205298</v>
      </c>
      <c r="E101" s="60">
        <f>D101*5.1%</f>
        <v>39534.2880794702</v>
      </c>
      <c r="F101" s="59">
        <f>F91</f>
        <v>0</v>
      </c>
      <c r="G101" s="60">
        <f>F101*5.1%</f>
        <v>0</v>
      </c>
      <c r="H101" s="59">
        <f>H91</f>
        <v>2346158.940397351</v>
      </c>
      <c r="I101" s="60">
        <f>H101*5.1%</f>
        <v>119654.10596026489</v>
      </c>
      <c r="J101" s="59">
        <f>J91</f>
        <v>695049.6688741721</v>
      </c>
      <c r="K101" s="60">
        <f>J101*5.1%</f>
        <v>35447.53311258278</v>
      </c>
      <c r="L101" s="64">
        <f>E101+G101+I101+K101</f>
        <v>194635.92715231786</v>
      </c>
    </row>
    <row r="102" spans="1:12" s="68" customFormat="1" ht="17.25" customHeight="1">
      <c r="A102" s="65"/>
      <c r="B102" s="179" t="s">
        <v>10</v>
      </c>
      <c r="C102" s="179"/>
      <c r="D102" s="66" t="s">
        <v>11</v>
      </c>
      <c r="E102" s="60">
        <f>E89+E94</f>
        <v>234105</v>
      </c>
      <c r="F102" s="66" t="s">
        <v>11</v>
      </c>
      <c r="G102" s="67">
        <f>G89+G94</f>
        <v>0</v>
      </c>
      <c r="H102" s="66" t="s">
        <v>11</v>
      </c>
      <c r="I102" s="60">
        <f>I89+I94</f>
        <v>708540</v>
      </c>
      <c r="J102" s="66" t="s">
        <v>11</v>
      </c>
      <c r="K102" s="60">
        <f>K89+K94</f>
        <v>209904.99999999997</v>
      </c>
      <c r="L102" s="64">
        <f>E102+G102+I102+K102</f>
        <v>1152550</v>
      </c>
    </row>
    <row r="103" ht="12.75" customHeight="1"/>
    <row r="104" ht="14.25">
      <c r="B104" t="s">
        <v>399</v>
      </c>
    </row>
    <row r="105" ht="14.25">
      <c r="B105" t="s">
        <v>400</v>
      </c>
    </row>
  </sheetData>
  <sheetProtection/>
  <mergeCells count="94">
    <mergeCell ref="A7:H7"/>
    <mergeCell ref="G9:K9"/>
    <mergeCell ref="G1:K1"/>
    <mergeCell ref="G2:K2"/>
    <mergeCell ref="G3:K3"/>
    <mergeCell ref="G4:K4"/>
    <mergeCell ref="G5:K5"/>
    <mergeCell ref="G6:L6"/>
    <mergeCell ref="B102:C102"/>
    <mergeCell ref="B43:C43"/>
    <mergeCell ref="B44:C44"/>
    <mergeCell ref="A45:B45"/>
    <mergeCell ref="B47:C47"/>
    <mergeCell ref="B48:C48"/>
    <mergeCell ref="B49:C49"/>
    <mergeCell ref="B50:C50"/>
    <mergeCell ref="B51:C51"/>
    <mergeCell ref="B52:C52"/>
    <mergeCell ref="B93:C93"/>
    <mergeCell ref="B94:C94"/>
    <mergeCell ref="E71:E73"/>
    <mergeCell ref="B99:C99"/>
    <mergeCell ref="A85:E85"/>
    <mergeCell ref="B91:C91"/>
    <mergeCell ref="B92:C92"/>
    <mergeCell ref="B90:C90"/>
    <mergeCell ref="B86:C87"/>
    <mergeCell ref="D86:D87"/>
    <mergeCell ref="B100:C100"/>
    <mergeCell ref="B101:C101"/>
    <mergeCell ref="B95:C95"/>
    <mergeCell ref="B96:C96"/>
    <mergeCell ref="B97:C97"/>
    <mergeCell ref="B98:C98"/>
    <mergeCell ref="A69:B69"/>
    <mergeCell ref="A71:A73"/>
    <mergeCell ref="B71:B73"/>
    <mergeCell ref="C71:C73"/>
    <mergeCell ref="C33:L33"/>
    <mergeCell ref="A37:B37"/>
    <mergeCell ref="B67:C67"/>
    <mergeCell ref="B68:C68"/>
    <mergeCell ref="B57:C57"/>
    <mergeCell ref="B58:C58"/>
    <mergeCell ref="B53:C53"/>
    <mergeCell ref="B54:C54"/>
    <mergeCell ref="B55:C55"/>
    <mergeCell ref="B56:C56"/>
    <mergeCell ref="A14:A17"/>
    <mergeCell ref="B14:B17"/>
    <mergeCell ref="C14:C17"/>
    <mergeCell ref="F71:F73"/>
    <mergeCell ref="A24:B24"/>
    <mergeCell ref="C25:L25"/>
    <mergeCell ref="A27:B27"/>
    <mergeCell ref="A39:B39"/>
    <mergeCell ref="C28:L28"/>
    <mergeCell ref="A32:B32"/>
    <mergeCell ref="D14:G14"/>
    <mergeCell ref="C19:L19"/>
    <mergeCell ref="E16:E17"/>
    <mergeCell ref="F16:F17"/>
    <mergeCell ref="G16:G17"/>
    <mergeCell ref="J14:J17"/>
    <mergeCell ref="E15:G15"/>
    <mergeCell ref="G10:L10"/>
    <mergeCell ref="B11:C11"/>
    <mergeCell ref="A12:B12"/>
    <mergeCell ref="G12:L12"/>
    <mergeCell ref="B10:C10"/>
    <mergeCell ref="G13:L13"/>
    <mergeCell ref="L86:L87"/>
    <mergeCell ref="B88:C88"/>
    <mergeCell ref="B89:C89"/>
    <mergeCell ref="B63:C63"/>
    <mergeCell ref="H14:H17"/>
    <mergeCell ref="I14:I17"/>
    <mergeCell ref="K14:K17"/>
    <mergeCell ref="L14:L17"/>
    <mergeCell ref="D15:D17"/>
    <mergeCell ref="H86:H87"/>
    <mergeCell ref="I86:I87"/>
    <mergeCell ref="J86:J87"/>
    <mergeCell ref="K86:K87"/>
    <mergeCell ref="E86:E87"/>
    <mergeCell ref="F86:F87"/>
    <mergeCell ref="G86:G87"/>
    <mergeCell ref="B59:C59"/>
    <mergeCell ref="B60:C60"/>
    <mergeCell ref="B61:C61"/>
    <mergeCell ref="B62:C62"/>
    <mergeCell ref="B81:C81"/>
    <mergeCell ref="B82:C82"/>
    <mergeCell ref="A83:B8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PageLayoutView="0" workbookViewId="0" topLeftCell="B85">
      <selection activeCell="F85" sqref="F85"/>
    </sheetView>
  </sheetViews>
  <sheetFormatPr defaultColWidth="9.140625" defaultRowHeight="15"/>
  <cols>
    <col min="2" max="2" width="35.8515625" style="0" customWidth="1"/>
    <col min="3" max="3" width="15.140625" style="0" customWidth="1"/>
    <col min="4" max="4" width="14.421875" style="0" customWidth="1"/>
    <col min="5" max="5" width="13.57421875" style="0" customWidth="1"/>
    <col min="6" max="6" width="14.28125" style="0" customWidth="1"/>
    <col min="7" max="7" width="13.7109375" style="0" customWidth="1"/>
    <col min="8" max="8" width="13.8515625" style="0" customWidth="1"/>
    <col min="9" max="9" width="12.7109375" style="0" customWidth="1"/>
    <col min="10" max="10" width="14.00390625" style="0" customWidth="1"/>
    <col min="11" max="11" width="12.8515625" style="0" customWidth="1"/>
    <col min="12" max="12" width="13.421875" style="0" customWidth="1"/>
  </cols>
  <sheetData>
    <row r="1" spans="1:11" ht="14.25" hidden="1">
      <c r="A1" s="1"/>
      <c r="G1" s="127"/>
      <c r="H1" s="127"/>
      <c r="I1" s="127"/>
      <c r="J1" s="127"/>
      <c r="K1" s="127"/>
    </row>
    <row r="2" spans="1:11" ht="14.25" hidden="1">
      <c r="A2" s="1"/>
      <c r="G2" s="127"/>
      <c r="H2" s="127"/>
      <c r="I2" s="127"/>
      <c r="J2" s="127"/>
      <c r="K2" s="127"/>
    </row>
    <row r="3" spans="1:11" ht="14.25" hidden="1">
      <c r="A3" s="1"/>
      <c r="G3" s="127"/>
      <c r="H3" s="127"/>
      <c r="I3" s="127"/>
      <c r="J3" s="127"/>
      <c r="K3" s="127"/>
    </row>
    <row r="4" spans="1:11" ht="14.25" hidden="1">
      <c r="A4" s="1"/>
      <c r="G4" s="127"/>
      <c r="H4" s="127"/>
      <c r="I4" s="127"/>
      <c r="J4" s="127"/>
      <c r="K4" s="127"/>
    </row>
    <row r="5" spans="1:11" ht="72" customHeight="1" hidden="1" thickBot="1">
      <c r="A5" s="1"/>
      <c r="G5" s="120"/>
      <c r="H5" s="120"/>
      <c r="I5" s="120"/>
      <c r="J5" s="120"/>
      <c r="K5" s="120"/>
    </row>
    <row r="6" spans="1:12" ht="45.75" customHeight="1">
      <c r="A6" s="1"/>
      <c r="G6" s="181" t="s">
        <v>167</v>
      </c>
      <c r="H6" s="181"/>
      <c r="I6" s="181"/>
      <c r="J6" s="181"/>
      <c r="K6" s="181"/>
      <c r="L6" s="181"/>
    </row>
    <row r="7" spans="1:8" ht="24" customHeight="1">
      <c r="A7" s="146" t="s">
        <v>408</v>
      </c>
      <c r="B7" s="146"/>
      <c r="C7" s="146"/>
      <c r="D7" s="146"/>
      <c r="E7" s="146"/>
      <c r="F7" s="146"/>
      <c r="G7" s="146"/>
      <c r="H7" s="146"/>
    </row>
    <row r="8" ht="18">
      <c r="A8" s="22" t="s">
        <v>1</v>
      </c>
    </row>
    <row r="9" spans="1:11" ht="14.25">
      <c r="A9" s="2"/>
      <c r="B9" s="2"/>
      <c r="C9" s="2"/>
      <c r="G9" s="126"/>
      <c r="H9" s="126"/>
      <c r="I9" s="126"/>
      <c r="J9" s="126"/>
      <c r="K9" s="126"/>
    </row>
    <row r="10" spans="1:12" ht="20.25" customHeight="1" thickBot="1">
      <c r="A10" s="41" t="s">
        <v>2</v>
      </c>
      <c r="B10" s="172" t="s">
        <v>362</v>
      </c>
      <c r="C10" s="172"/>
      <c r="G10" s="127"/>
      <c r="H10" s="127"/>
      <c r="I10" s="127"/>
      <c r="J10" s="127"/>
      <c r="K10" s="127"/>
      <c r="L10" s="127"/>
    </row>
    <row r="11" spans="1:12" ht="12" customHeight="1">
      <c r="A11" s="16"/>
      <c r="B11" s="139"/>
      <c r="C11" s="139"/>
      <c r="G11" s="26"/>
      <c r="H11" s="26"/>
      <c r="I11" s="26"/>
      <c r="J11" s="26"/>
      <c r="K11" s="26"/>
      <c r="L11" s="26"/>
    </row>
    <row r="12" spans="1:12" ht="17.25" customHeight="1" thickBot="1">
      <c r="A12" s="140" t="s">
        <v>3</v>
      </c>
      <c r="B12" s="140"/>
      <c r="C12" s="42" t="s">
        <v>445</v>
      </c>
      <c r="G12" s="127"/>
      <c r="H12" s="127"/>
      <c r="I12" s="127"/>
      <c r="J12" s="127"/>
      <c r="K12" s="127"/>
      <c r="L12" s="127"/>
    </row>
    <row r="13" spans="1:12" ht="17.25" customHeight="1">
      <c r="A13" s="22" t="s">
        <v>364</v>
      </c>
      <c r="B13" s="2"/>
      <c r="C13" s="2"/>
      <c r="E13" s="50" t="s">
        <v>446</v>
      </c>
      <c r="G13" s="126"/>
      <c r="H13" s="126"/>
      <c r="I13" s="126"/>
      <c r="J13" s="126"/>
      <c r="K13" s="126"/>
      <c r="L13" s="126"/>
    </row>
    <row r="14" spans="1:12" ht="20.25" customHeight="1">
      <c r="A14" s="176" t="s">
        <v>163</v>
      </c>
      <c r="B14" s="167" t="s">
        <v>158</v>
      </c>
      <c r="C14" s="174" t="s">
        <v>159</v>
      </c>
      <c r="D14" s="168" t="s">
        <v>7</v>
      </c>
      <c r="E14" s="168"/>
      <c r="F14" s="168"/>
      <c r="G14" s="168"/>
      <c r="H14" s="170" t="s">
        <v>365</v>
      </c>
      <c r="I14" s="171" t="s">
        <v>170</v>
      </c>
      <c r="J14" s="174" t="s">
        <v>379</v>
      </c>
      <c r="K14" s="170" t="s">
        <v>366</v>
      </c>
      <c r="L14" s="171" t="s">
        <v>367</v>
      </c>
    </row>
    <row r="15" spans="1:12" ht="14.25">
      <c r="A15" s="176"/>
      <c r="B15" s="167"/>
      <c r="C15" s="174"/>
      <c r="D15" s="167" t="s">
        <v>8</v>
      </c>
      <c r="E15" s="175" t="s">
        <v>9</v>
      </c>
      <c r="F15" s="175"/>
      <c r="G15" s="175"/>
      <c r="H15" s="170"/>
      <c r="I15" s="171"/>
      <c r="J15" s="174"/>
      <c r="K15" s="170"/>
      <c r="L15" s="171"/>
    </row>
    <row r="16" spans="1:12" ht="24" customHeight="1">
      <c r="A16" s="176"/>
      <c r="B16" s="167"/>
      <c r="C16" s="174"/>
      <c r="D16" s="167"/>
      <c r="E16" s="174" t="s">
        <v>166</v>
      </c>
      <c r="F16" s="174" t="s">
        <v>164</v>
      </c>
      <c r="G16" s="174" t="s">
        <v>165</v>
      </c>
      <c r="H16" s="170"/>
      <c r="I16" s="171"/>
      <c r="J16" s="174"/>
      <c r="K16" s="170"/>
      <c r="L16" s="171"/>
    </row>
    <row r="17" spans="1:12" ht="21" customHeight="1">
      <c r="A17" s="176"/>
      <c r="B17" s="167"/>
      <c r="C17" s="174"/>
      <c r="D17" s="167"/>
      <c r="E17" s="174"/>
      <c r="F17" s="174"/>
      <c r="G17" s="174"/>
      <c r="H17" s="170"/>
      <c r="I17" s="171"/>
      <c r="J17" s="174"/>
      <c r="K17" s="170"/>
      <c r="L17" s="171"/>
    </row>
    <row r="18" spans="1:12" ht="14.25">
      <c r="A18" s="34">
        <v>1</v>
      </c>
      <c r="B18" s="43">
        <v>2</v>
      </c>
      <c r="C18" s="43">
        <v>3</v>
      </c>
      <c r="D18" s="43">
        <v>4</v>
      </c>
      <c r="E18" s="43">
        <v>5</v>
      </c>
      <c r="F18" s="43">
        <v>6</v>
      </c>
      <c r="G18" s="43">
        <v>7</v>
      </c>
      <c r="H18" s="43">
        <v>8</v>
      </c>
      <c r="I18" s="43">
        <v>9</v>
      </c>
      <c r="J18" s="43">
        <v>9</v>
      </c>
      <c r="K18" s="43">
        <v>10</v>
      </c>
      <c r="L18" s="43">
        <v>11</v>
      </c>
    </row>
    <row r="19" spans="1:12" ht="15">
      <c r="A19" s="44"/>
      <c r="B19" s="37" t="s">
        <v>371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1:12" ht="14.25">
      <c r="A20" s="44"/>
      <c r="B20" s="53" t="s">
        <v>369</v>
      </c>
      <c r="C20" s="45">
        <v>1</v>
      </c>
      <c r="D20" s="46">
        <f>SUM(E20:G20)</f>
        <v>6409</v>
      </c>
      <c r="E20" s="46">
        <v>6409</v>
      </c>
      <c r="F20" s="46"/>
      <c r="G20" s="46"/>
      <c r="H20" s="46"/>
      <c r="I20" s="46"/>
      <c r="J20" s="46"/>
      <c r="K20" s="46"/>
      <c r="L20" s="46">
        <f>(D20+I20+H20+J20)*1+K20</f>
        <v>6409</v>
      </c>
    </row>
    <row r="21" spans="1:12" ht="14.25" hidden="1">
      <c r="A21" s="44"/>
      <c r="B21" s="33"/>
      <c r="C21" s="45"/>
      <c r="D21" s="46">
        <f>SUM(E21:G21)</f>
        <v>0</v>
      </c>
      <c r="E21" s="46"/>
      <c r="F21" s="46"/>
      <c r="G21" s="46"/>
      <c r="H21" s="46"/>
      <c r="I21" s="46"/>
      <c r="J21" s="46"/>
      <c r="K21" s="46"/>
      <c r="L21" s="46">
        <f>(D21+I21+H21+J21)*1+K21</f>
        <v>0</v>
      </c>
    </row>
    <row r="22" spans="1:12" ht="14.25" hidden="1">
      <c r="A22" s="44"/>
      <c r="B22" s="33"/>
      <c r="C22" s="45"/>
      <c r="D22" s="46">
        <f>SUM(E22:G22)</f>
        <v>0</v>
      </c>
      <c r="E22" s="46"/>
      <c r="F22" s="46"/>
      <c r="G22" s="46"/>
      <c r="H22" s="46"/>
      <c r="I22" s="46"/>
      <c r="J22" s="46"/>
      <c r="K22" s="46"/>
      <c r="L22" s="46">
        <f>(D22+I22+H22+J22)*1+K22</f>
        <v>0</v>
      </c>
    </row>
    <row r="23" spans="1:12" ht="14.25">
      <c r="A23" s="44"/>
      <c r="B23" s="33" t="s">
        <v>370</v>
      </c>
      <c r="C23" s="45">
        <v>6</v>
      </c>
      <c r="D23" s="46">
        <f>SUM(E23:G23)</f>
        <v>28908.870000000003</v>
      </c>
      <c r="E23" s="46">
        <v>28908.870000000003</v>
      </c>
      <c r="F23" s="46"/>
      <c r="G23" s="46"/>
      <c r="H23" s="46"/>
      <c r="I23" s="46"/>
      <c r="J23" s="46"/>
      <c r="K23" s="46"/>
      <c r="L23" s="46">
        <f>(D23+I23+H23+J23)*1+K23</f>
        <v>28908.870000000003</v>
      </c>
    </row>
    <row r="24" spans="1:12" s="50" customFormat="1" ht="15">
      <c r="A24" s="169" t="s">
        <v>373</v>
      </c>
      <c r="B24" s="169"/>
      <c r="C24" s="47" t="s">
        <v>11</v>
      </c>
      <c r="D24" s="48">
        <f>SUM(D20:D23)</f>
        <v>35317.87</v>
      </c>
      <c r="E24" s="49" t="s">
        <v>11</v>
      </c>
      <c r="F24" s="49" t="s">
        <v>11</v>
      </c>
      <c r="G24" s="49" t="s">
        <v>11</v>
      </c>
      <c r="H24" s="49" t="s">
        <v>11</v>
      </c>
      <c r="I24" s="49" t="s">
        <v>11</v>
      </c>
      <c r="J24" s="49" t="s">
        <v>11</v>
      </c>
      <c r="K24" s="49" t="s">
        <v>11</v>
      </c>
      <c r="L24" s="48">
        <f>SUM(L20:L23)</f>
        <v>35317.87</v>
      </c>
    </row>
    <row r="25" spans="1:12" ht="15" hidden="1">
      <c r="A25" s="44"/>
      <c r="B25" s="37" t="s">
        <v>372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 s="50" customFormat="1" ht="15" hidden="1">
      <c r="A26" s="47"/>
      <c r="B26" s="53" t="s">
        <v>375</v>
      </c>
      <c r="C26" s="51">
        <v>1.4</v>
      </c>
      <c r="D26" s="46">
        <f>SUM(E26:G26)</f>
        <v>0</v>
      </c>
      <c r="E26" s="52"/>
      <c r="F26" s="52"/>
      <c r="G26" s="46">
        <f>(E26+F26+I26)*15/85</f>
        <v>0</v>
      </c>
      <c r="H26" s="52"/>
      <c r="I26" s="52"/>
      <c r="J26" s="52"/>
      <c r="K26" s="49"/>
      <c r="L26" s="46">
        <f>(D26+I26+H26+J26)*11.5+K26</f>
        <v>0</v>
      </c>
    </row>
    <row r="27" spans="1:12" s="50" customFormat="1" ht="15" hidden="1">
      <c r="A27" s="169" t="s">
        <v>374</v>
      </c>
      <c r="B27" s="169"/>
      <c r="C27" s="47" t="s">
        <v>11</v>
      </c>
      <c r="D27" s="48">
        <f>D26</f>
        <v>0</v>
      </c>
      <c r="E27" s="49" t="s">
        <v>11</v>
      </c>
      <c r="F27" s="49" t="s">
        <v>11</v>
      </c>
      <c r="G27" s="49" t="s">
        <v>11</v>
      </c>
      <c r="H27" s="49" t="s">
        <v>11</v>
      </c>
      <c r="I27" s="49" t="s">
        <v>11</v>
      </c>
      <c r="J27" s="49" t="s">
        <v>11</v>
      </c>
      <c r="K27" s="49" t="s">
        <v>11</v>
      </c>
      <c r="L27" s="48">
        <f>L26</f>
        <v>0</v>
      </c>
    </row>
    <row r="28" spans="1:12" ht="15">
      <c r="A28" s="44"/>
      <c r="B28" s="37" t="s">
        <v>376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1:12" ht="14.25">
      <c r="A29" s="44"/>
      <c r="B29" s="53" t="s">
        <v>377</v>
      </c>
      <c r="C29" s="45">
        <v>11.65</v>
      </c>
      <c r="D29" s="46">
        <f>SUM(E29:G29)</f>
        <v>0</v>
      </c>
      <c r="E29" s="46"/>
      <c r="F29" s="46"/>
      <c r="G29" s="46"/>
      <c r="H29" s="46">
        <v>0</v>
      </c>
      <c r="I29" s="46"/>
      <c r="J29" s="46"/>
      <c r="K29" s="46">
        <v>0</v>
      </c>
      <c r="L29" s="46">
        <f>(D29+I29+H29+J29)*10.5+K29</f>
        <v>0</v>
      </c>
    </row>
    <row r="30" spans="1:12" ht="16.5" customHeight="1">
      <c r="A30" s="44"/>
      <c r="B30" s="53" t="s">
        <v>368</v>
      </c>
      <c r="C30" s="45">
        <v>1</v>
      </c>
      <c r="D30" s="46">
        <f>SUM(E30:G30)</f>
        <v>0</v>
      </c>
      <c r="E30" s="46"/>
      <c r="F30" s="46"/>
      <c r="G30" s="46"/>
      <c r="H30" s="46">
        <v>0</v>
      </c>
      <c r="I30" s="46"/>
      <c r="J30" s="46"/>
      <c r="K30" s="46">
        <v>0</v>
      </c>
      <c r="L30" s="46">
        <f>(D30+I30+H30+J30)*10.5+K30</f>
        <v>0</v>
      </c>
    </row>
    <row r="31" spans="1:12" ht="14.25" hidden="1">
      <c r="A31" s="44"/>
      <c r="B31" s="33" t="s">
        <v>370</v>
      </c>
      <c r="C31" s="45"/>
      <c r="D31" s="46">
        <f>SUM(E31:G31)</f>
        <v>0</v>
      </c>
      <c r="E31" s="46"/>
      <c r="F31" s="46"/>
      <c r="G31" s="46">
        <f>(E31+F31+I31)*15/85</f>
        <v>0</v>
      </c>
      <c r="H31" s="46">
        <v>0</v>
      </c>
      <c r="I31" s="46">
        <v>0</v>
      </c>
      <c r="J31" s="46">
        <v>0</v>
      </c>
      <c r="K31" s="46">
        <v>0</v>
      </c>
      <c r="L31" s="46">
        <f>(D31+I31+H31+J31)*10.5+K31</f>
        <v>0</v>
      </c>
    </row>
    <row r="32" spans="1:12" s="50" customFormat="1" ht="15">
      <c r="A32" s="169" t="s">
        <v>378</v>
      </c>
      <c r="B32" s="169"/>
      <c r="C32" s="47" t="s">
        <v>11</v>
      </c>
      <c r="D32" s="48">
        <f>D31+D29+D30</f>
        <v>0</v>
      </c>
      <c r="E32" s="49" t="s">
        <v>11</v>
      </c>
      <c r="F32" s="49" t="s">
        <v>11</v>
      </c>
      <c r="G32" s="49" t="s">
        <v>11</v>
      </c>
      <c r="H32" s="49" t="s">
        <v>11</v>
      </c>
      <c r="I32" s="49" t="s">
        <v>11</v>
      </c>
      <c r="J32" s="49" t="s">
        <v>11</v>
      </c>
      <c r="K32" s="49" t="s">
        <v>11</v>
      </c>
      <c r="L32" s="48">
        <f>SUM(L29:L31)</f>
        <v>0</v>
      </c>
    </row>
    <row r="33" spans="1:12" ht="16.5" customHeight="1">
      <c r="A33" s="44"/>
      <c r="B33" s="37" t="s">
        <v>380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 ht="14.25" hidden="1">
      <c r="A34" s="44"/>
      <c r="B34" s="53" t="s">
        <v>368</v>
      </c>
      <c r="C34" s="45">
        <v>1</v>
      </c>
      <c r="D34" s="46">
        <f>SUM(E34:G34)</f>
        <v>0</v>
      </c>
      <c r="E34" s="46"/>
      <c r="F34" s="46"/>
      <c r="G34" s="46">
        <f>(E34+F34+I34)*20/80</f>
        <v>0</v>
      </c>
      <c r="H34" s="46">
        <v>0</v>
      </c>
      <c r="I34" s="46"/>
      <c r="J34" s="46">
        <v>0</v>
      </c>
      <c r="K34" s="46">
        <v>0</v>
      </c>
      <c r="L34" s="46">
        <f>(D34+I34+H34+J34)*10.5+K34</f>
        <v>0</v>
      </c>
    </row>
    <row r="35" spans="1:12" ht="14.25" customHeight="1">
      <c r="A35" s="44"/>
      <c r="B35" s="53" t="s">
        <v>377</v>
      </c>
      <c r="C35" s="45">
        <v>2</v>
      </c>
      <c r="D35" s="46">
        <f>SUM(E35:G35)</f>
        <v>0</v>
      </c>
      <c r="E35" s="46"/>
      <c r="F35" s="46"/>
      <c r="G35" s="46"/>
      <c r="H35" s="46">
        <v>0</v>
      </c>
      <c r="I35" s="46"/>
      <c r="J35" s="46">
        <v>0</v>
      </c>
      <c r="K35" s="46">
        <v>0</v>
      </c>
      <c r="L35" s="46">
        <f>(D35+I35+H35+J35)*10.5+K35</f>
        <v>0</v>
      </c>
    </row>
    <row r="36" spans="1:12" ht="14.25">
      <c r="A36" s="44"/>
      <c r="B36" s="53" t="s">
        <v>369</v>
      </c>
      <c r="C36" s="45">
        <v>1</v>
      </c>
      <c r="D36" s="46">
        <f>SUM(E36:G36)</f>
        <v>0</v>
      </c>
      <c r="E36" s="46"/>
      <c r="F36" s="46"/>
      <c r="G36" s="46"/>
      <c r="H36" s="46">
        <v>0</v>
      </c>
      <c r="I36" s="46"/>
      <c r="J36" s="46">
        <v>0</v>
      </c>
      <c r="K36" s="46"/>
      <c r="L36" s="46">
        <f>(D36+I36+H36+J36)*10.5+K36</f>
        <v>0</v>
      </c>
    </row>
    <row r="37" spans="1:12" s="50" customFormat="1" ht="15">
      <c r="A37" s="169" t="s">
        <v>381</v>
      </c>
      <c r="B37" s="169"/>
      <c r="C37" s="47" t="s">
        <v>11</v>
      </c>
      <c r="D37" s="48">
        <f>D36+D35</f>
        <v>0</v>
      </c>
      <c r="E37" s="49" t="s">
        <v>11</v>
      </c>
      <c r="F37" s="49" t="s">
        <v>11</v>
      </c>
      <c r="G37" s="49" t="s">
        <v>11</v>
      </c>
      <c r="H37" s="49" t="s">
        <v>11</v>
      </c>
      <c r="I37" s="49" t="s">
        <v>11</v>
      </c>
      <c r="J37" s="49" t="s">
        <v>11</v>
      </c>
      <c r="K37" s="49" t="s">
        <v>11</v>
      </c>
      <c r="L37" s="48">
        <f>SUM(L34:L36)</f>
        <v>0</v>
      </c>
    </row>
    <row r="38" spans="1:12" ht="14.25">
      <c r="A38" s="44"/>
      <c r="B38" s="33"/>
      <c r="C38" s="45"/>
      <c r="D38" s="46"/>
      <c r="E38" s="46"/>
      <c r="F38" s="46"/>
      <c r="G38" s="46"/>
      <c r="H38" s="46"/>
      <c r="I38" s="46"/>
      <c r="J38" s="46"/>
      <c r="K38" s="46"/>
      <c r="L38" s="46"/>
    </row>
    <row r="39" spans="1:12" s="50" customFormat="1" ht="15" customHeight="1">
      <c r="A39" s="169" t="s">
        <v>10</v>
      </c>
      <c r="B39" s="169"/>
      <c r="C39" s="47" t="s">
        <v>11</v>
      </c>
      <c r="D39" s="48">
        <f>D24+D32+D37</f>
        <v>35317.87</v>
      </c>
      <c r="E39" s="49" t="s">
        <v>11</v>
      </c>
      <c r="F39" s="49" t="s">
        <v>11</v>
      </c>
      <c r="G39" s="49" t="s">
        <v>11</v>
      </c>
      <c r="H39" s="49" t="s">
        <v>11</v>
      </c>
      <c r="I39" s="49" t="s">
        <v>11</v>
      </c>
      <c r="J39" s="49" t="s">
        <v>11</v>
      </c>
      <c r="K39" s="49" t="s">
        <v>11</v>
      </c>
      <c r="L39" s="48">
        <f>L24+L27+L32+L37</f>
        <v>35317.87</v>
      </c>
    </row>
    <row r="40" spans="1:12" s="50" customFormat="1" ht="15" customHeight="1">
      <c r="A40" s="61"/>
      <c r="B40" s="61"/>
      <c r="C40" s="61"/>
      <c r="D40" s="62"/>
      <c r="E40" s="63"/>
      <c r="F40" s="63"/>
      <c r="G40" s="63"/>
      <c r="H40" s="63"/>
      <c r="I40" s="63"/>
      <c r="J40" s="63"/>
      <c r="K40" s="63"/>
      <c r="L40" s="62"/>
    </row>
    <row r="41" ht="3" customHeight="1" hidden="1">
      <c r="A41" s="22" t="s">
        <v>1</v>
      </c>
    </row>
    <row r="42" spans="1:3" ht="14.25" hidden="1">
      <c r="A42" s="2"/>
      <c r="B42" s="2"/>
      <c r="C42" s="2"/>
    </row>
    <row r="43" spans="1:3" ht="19.5" customHeight="1" hidden="1" thickBot="1">
      <c r="A43" s="15" t="s">
        <v>2</v>
      </c>
      <c r="B43" s="180" t="s">
        <v>382</v>
      </c>
      <c r="C43" s="180"/>
    </row>
    <row r="44" spans="1:3" ht="15" customHeight="1" hidden="1">
      <c r="A44" s="3"/>
      <c r="B44" s="143"/>
      <c r="C44" s="143"/>
    </row>
    <row r="45" spans="1:3" ht="24" customHeight="1" hidden="1" thickBot="1">
      <c r="A45" s="140" t="s">
        <v>3</v>
      </c>
      <c r="B45" s="140"/>
      <c r="C45" s="42" t="s">
        <v>388</v>
      </c>
    </row>
    <row r="46" ht="18.75" customHeight="1" hidden="1">
      <c r="A46" s="22" t="s">
        <v>12</v>
      </c>
    </row>
    <row r="47" spans="1:7" ht="49.5" customHeight="1" hidden="1">
      <c r="A47" s="57" t="s">
        <v>163</v>
      </c>
      <c r="B47" s="167" t="s">
        <v>13</v>
      </c>
      <c r="C47" s="167"/>
      <c r="D47" s="58" t="s">
        <v>384</v>
      </c>
      <c r="E47" s="54" t="s">
        <v>385</v>
      </c>
      <c r="F47" s="58" t="s">
        <v>386</v>
      </c>
      <c r="G47" s="58" t="s">
        <v>387</v>
      </c>
    </row>
    <row r="48" spans="1:7" ht="14.25" hidden="1">
      <c r="A48" s="55">
        <v>1</v>
      </c>
      <c r="B48" s="167">
        <v>2</v>
      </c>
      <c r="C48" s="167"/>
      <c r="D48" s="55">
        <v>3</v>
      </c>
      <c r="E48" s="55">
        <v>4</v>
      </c>
      <c r="F48" s="55">
        <v>5</v>
      </c>
      <c r="G48" s="55">
        <v>6</v>
      </c>
    </row>
    <row r="49" spans="1:7" ht="14.25" hidden="1">
      <c r="A49" s="44">
        <v>1</v>
      </c>
      <c r="B49" s="175" t="s">
        <v>22</v>
      </c>
      <c r="C49" s="175"/>
      <c r="D49" s="44" t="s">
        <v>11</v>
      </c>
      <c r="E49" s="44" t="s">
        <v>11</v>
      </c>
      <c r="F49" s="44" t="s">
        <v>11</v>
      </c>
      <c r="G49" s="33"/>
    </row>
    <row r="50" spans="1:7" ht="14.25" hidden="1">
      <c r="A50" s="33"/>
      <c r="B50" s="177" t="s">
        <v>9</v>
      </c>
      <c r="C50" s="177"/>
      <c r="D50" s="33"/>
      <c r="E50" s="33"/>
      <c r="F50" s="33"/>
      <c r="G50" s="33"/>
    </row>
    <row r="51" spans="1:7" ht="44.25" customHeight="1" hidden="1">
      <c r="A51" s="44" t="s">
        <v>23</v>
      </c>
      <c r="B51" s="177" t="s">
        <v>24</v>
      </c>
      <c r="C51" s="177"/>
      <c r="D51" s="33">
        <v>200</v>
      </c>
      <c r="E51" s="33">
        <v>0</v>
      </c>
      <c r="F51" s="33">
        <v>0</v>
      </c>
      <c r="G51" s="59">
        <f>F51*E51*D51</f>
        <v>0</v>
      </c>
    </row>
    <row r="52" spans="1:7" ht="28.5" customHeight="1" hidden="1">
      <c r="A52" s="44" t="s">
        <v>25</v>
      </c>
      <c r="B52" s="177" t="s">
        <v>26</v>
      </c>
      <c r="C52" s="177"/>
      <c r="D52" s="33">
        <v>340</v>
      </c>
      <c r="E52" s="33">
        <v>0</v>
      </c>
      <c r="F52" s="33">
        <v>0</v>
      </c>
      <c r="G52" s="59">
        <f>F52*E52*D52</f>
        <v>0</v>
      </c>
    </row>
    <row r="53" spans="1:7" ht="33" customHeight="1" hidden="1">
      <c r="A53" s="44" t="s">
        <v>27</v>
      </c>
      <c r="B53" s="177" t="s">
        <v>28</v>
      </c>
      <c r="C53" s="177"/>
      <c r="D53" s="33"/>
      <c r="E53" s="33"/>
      <c r="F53" s="33"/>
      <c r="G53" s="59"/>
    </row>
    <row r="54" spans="1:7" ht="15" hidden="1">
      <c r="A54" s="44"/>
      <c r="B54" s="165" t="s">
        <v>198</v>
      </c>
      <c r="C54" s="165"/>
      <c r="D54" s="56"/>
      <c r="E54" s="56"/>
      <c r="F54" s="56"/>
      <c r="G54" s="60">
        <f>G51+G52</f>
        <v>0</v>
      </c>
    </row>
    <row r="55" spans="1:7" ht="0.75" customHeight="1" hidden="1">
      <c r="A55" s="44"/>
      <c r="B55" s="165"/>
      <c r="C55" s="165"/>
      <c r="D55" s="56"/>
      <c r="E55" s="56"/>
      <c r="F55" s="56"/>
      <c r="G55" s="60"/>
    </row>
    <row r="56" spans="1:7" ht="42.75" customHeight="1" hidden="1">
      <c r="A56" s="44">
        <v>2</v>
      </c>
      <c r="B56" s="169" t="s">
        <v>29</v>
      </c>
      <c r="C56" s="169"/>
      <c r="D56" s="47" t="s">
        <v>11</v>
      </c>
      <c r="E56" s="47" t="s">
        <v>11</v>
      </c>
      <c r="F56" s="47" t="s">
        <v>11</v>
      </c>
      <c r="G56" s="60"/>
    </row>
    <row r="57" spans="1:7" ht="15" hidden="1">
      <c r="A57" s="33"/>
      <c r="B57" s="164" t="s">
        <v>9</v>
      </c>
      <c r="C57" s="164"/>
      <c r="D57" s="56"/>
      <c r="E57" s="56"/>
      <c r="F57" s="56"/>
      <c r="G57" s="60"/>
    </row>
    <row r="58" spans="1:7" ht="42" customHeight="1" hidden="1">
      <c r="A58" s="44" t="s">
        <v>30</v>
      </c>
      <c r="B58" s="164" t="s">
        <v>24</v>
      </c>
      <c r="C58" s="164"/>
      <c r="D58" s="56"/>
      <c r="E58" s="56"/>
      <c r="F58" s="56"/>
      <c r="G58" s="60"/>
    </row>
    <row r="59" spans="1:7" ht="15" hidden="1">
      <c r="A59" s="44" t="s">
        <v>31</v>
      </c>
      <c r="B59" s="164" t="s">
        <v>26</v>
      </c>
      <c r="C59" s="164"/>
      <c r="D59" s="56"/>
      <c r="E59" s="56"/>
      <c r="F59" s="56"/>
      <c r="G59" s="60"/>
    </row>
    <row r="60" spans="1:7" ht="15" hidden="1">
      <c r="A60" s="44" t="s">
        <v>32</v>
      </c>
      <c r="B60" s="164" t="s">
        <v>28</v>
      </c>
      <c r="C60" s="164"/>
      <c r="D60" s="56"/>
      <c r="E60" s="56"/>
      <c r="F60" s="56"/>
      <c r="G60" s="60"/>
    </row>
    <row r="61" spans="1:7" ht="15" hidden="1">
      <c r="A61" s="44"/>
      <c r="B61" s="165"/>
      <c r="C61" s="165"/>
      <c r="D61" s="56"/>
      <c r="E61" s="56"/>
      <c r="F61" s="56"/>
      <c r="G61" s="60"/>
    </row>
    <row r="62" spans="1:7" ht="15" hidden="1">
      <c r="A62" s="44"/>
      <c r="B62" s="165"/>
      <c r="C62" s="165"/>
      <c r="D62" s="56"/>
      <c r="E62" s="56"/>
      <c r="F62" s="56"/>
      <c r="G62" s="60"/>
    </row>
    <row r="63" spans="1:7" ht="18" customHeight="1" hidden="1">
      <c r="A63" s="33"/>
      <c r="B63" s="169" t="s">
        <v>10</v>
      </c>
      <c r="C63" s="169"/>
      <c r="D63" s="47" t="s">
        <v>11</v>
      </c>
      <c r="E63" s="47" t="s">
        <v>11</v>
      </c>
      <c r="F63" s="47" t="s">
        <v>11</v>
      </c>
      <c r="G63" s="60">
        <f>G54</f>
        <v>0</v>
      </c>
    </row>
    <row r="64" spans="1:7" ht="13.5" customHeight="1">
      <c r="A64" s="2"/>
      <c r="B64" s="2"/>
      <c r="C64" s="2"/>
      <c r="D64" s="2"/>
      <c r="E64" s="2"/>
      <c r="F64" s="2"/>
      <c r="G64" s="2"/>
    </row>
    <row r="65" ht="18" hidden="1">
      <c r="A65" s="22" t="s">
        <v>1</v>
      </c>
    </row>
    <row r="66" spans="1:3" ht="14.25" hidden="1">
      <c r="A66" s="2"/>
      <c r="B66" s="2"/>
      <c r="C66" s="2"/>
    </row>
    <row r="67" spans="1:3" ht="20.25" customHeight="1" hidden="1" thickBot="1">
      <c r="A67" s="15" t="s">
        <v>2</v>
      </c>
      <c r="B67" s="166" t="s">
        <v>389</v>
      </c>
      <c r="C67" s="166"/>
    </row>
    <row r="68" spans="1:3" ht="14.25" hidden="1">
      <c r="A68" s="3"/>
      <c r="B68" s="143"/>
      <c r="C68" s="143"/>
    </row>
    <row r="69" spans="1:3" ht="15" hidden="1" thickBot="1">
      <c r="A69" s="140" t="s">
        <v>3</v>
      </c>
      <c r="B69" s="140"/>
      <c r="C69" s="4" t="s">
        <v>363</v>
      </c>
    </row>
    <row r="70" ht="15.75" hidden="1">
      <c r="A70" s="21" t="s">
        <v>33</v>
      </c>
    </row>
    <row r="71" spans="1:6" ht="14.25" hidden="1">
      <c r="A71" s="122" t="s">
        <v>34</v>
      </c>
      <c r="B71" s="122" t="s">
        <v>13</v>
      </c>
      <c r="C71" s="122" t="s">
        <v>35</v>
      </c>
      <c r="D71" s="8" t="s">
        <v>15</v>
      </c>
      <c r="E71" s="122" t="s">
        <v>38</v>
      </c>
      <c r="F71" s="122" t="s">
        <v>39</v>
      </c>
    </row>
    <row r="72" spans="1:6" ht="57" hidden="1">
      <c r="A72" s="110"/>
      <c r="B72" s="110"/>
      <c r="C72" s="110"/>
      <c r="D72" s="9" t="s">
        <v>36</v>
      </c>
      <c r="E72" s="110"/>
      <c r="F72" s="110"/>
    </row>
    <row r="73" spans="1:6" ht="15" hidden="1" thickBot="1">
      <c r="A73" s="123"/>
      <c r="B73" s="123"/>
      <c r="C73" s="123"/>
      <c r="D73" s="12" t="s">
        <v>37</v>
      </c>
      <c r="E73" s="123"/>
      <c r="F73" s="123"/>
    </row>
    <row r="74" spans="1:6" ht="15" hidden="1" thickBot="1">
      <c r="A74" s="25">
        <v>1</v>
      </c>
      <c r="B74" s="24">
        <v>2</v>
      </c>
      <c r="C74" s="24">
        <v>3</v>
      </c>
      <c r="D74" s="24">
        <v>4</v>
      </c>
      <c r="E74" s="24">
        <v>5</v>
      </c>
      <c r="F74" s="24">
        <v>6</v>
      </c>
    </row>
    <row r="75" spans="1:6" ht="15" hidden="1" thickBot="1">
      <c r="A75" s="13">
        <v>1</v>
      </c>
      <c r="B75" s="12" t="s">
        <v>40</v>
      </c>
      <c r="C75" s="11"/>
      <c r="D75" s="11"/>
      <c r="E75" s="11"/>
      <c r="F75" s="11"/>
    </row>
    <row r="76" spans="1:6" ht="15" hidden="1" thickBot="1">
      <c r="A76" s="13"/>
      <c r="B76" s="11"/>
      <c r="C76" s="11"/>
      <c r="D76" s="11"/>
      <c r="E76" s="11"/>
      <c r="F76" s="11"/>
    </row>
    <row r="77" spans="1:6" ht="15" hidden="1" thickBot="1">
      <c r="A77" s="13"/>
      <c r="B77" s="11"/>
      <c r="C77" s="11"/>
      <c r="D77" s="11"/>
      <c r="E77" s="11"/>
      <c r="F77" s="11"/>
    </row>
    <row r="78" spans="1:6" ht="15" hidden="1" thickBot="1">
      <c r="A78" s="14"/>
      <c r="B78" s="12" t="s">
        <v>10</v>
      </c>
      <c r="C78" s="12" t="s">
        <v>11</v>
      </c>
      <c r="D78" s="12" t="s">
        <v>11</v>
      </c>
      <c r="E78" s="12" t="s">
        <v>11</v>
      </c>
      <c r="F78" s="11"/>
    </row>
    <row r="79" ht="17.25" customHeight="1">
      <c r="A79" s="22" t="s">
        <v>1</v>
      </c>
    </row>
    <row r="80" spans="1:3" ht="11.25" customHeight="1">
      <c r="A80" s="2"/>
      <c r="B80" s="2"/>
      <c r="C80" s="2"/>
    </row>
    <row r="81" spans="1:3" ht="20.25" customHeight="1" thickBot="1">
      <c r="A81" s="15" t="s">
        <v>2</v>
      </c>
      <c r="B81" s="166" t="s">
        <v>389</v>
      </c>
      <c r="C81" s="166"/>
    </row>
    <row r="82" spans="1:3" ht="14.25">
      <c r="A82" s="3"/>
      <c r="B82" s="143"/>
      <c r="C82" s="143"/>
    </row>
    <row r="83" spans="1:3" ht="15.75" customHeight="1" thickBot="1">
      <c r="A83" s="140" t="s">
        <v>3</v>
      </c>
      <c r="B83" s="140"/>
      <c r="C83" s="4" t="s">
        <v>445</v>
      </c>
    </row>
    <row r="85" spans="1:6" ht="45" customHeight="1">
      <c r="A85" s="108" t="s">
        <v>42</v>
      </c>
      <c r="B85" s="108"/>
      <c r="C85" s="108"/>
      <c r="D85" s="108"/>
      <c r="E85" s="108"/>
      <c r="F85" s="50" t="s">
        <v>446</v>
      </c>
    </row>
    <row r="86" spans="1:12" ht="31.5" customHeight="1">
      <c r="A86" s="44" t="s">
        <v>5</v>
      </c>
      <c r="B86" s="169" t="s">
        <v>43</v>
      </c>
      <c r="C86" s="169"/>
      <c r="D86" s="163" t="s">
        <v>395</v>
      </c>
      <c r="E86" s="162" t="s">
        <v>391</v>
      </c>
      <c r="F86" s="163" t="s">
        <v>396</v>
      </c>
      <c r="G86" s="162" t="s">
        <v>392</v>
      </c>
      <c r="H86" s="163" t="s">
        <v>397</v>
      </c>
      <c r="I86" s="162" t="s">
        <v>393</v>
      </c>
      <c r="J86" s="163" t="s">
        <v>398</v>
      </c>
      <c r="K86" s="162" t="s">
        <v>394</v>
      </c>
      <c r="L86" s="162" t="s">
        <v>390</v>
      </c>
    </row>
    <row r="87" spans="1:12" ht="27" customHeight="1">
      <c r="A87" s="44" t="s">
        <v>6</v>
      </c>
      <c r="B87" s="169"/>
      <c r="C87" s="169"/>
      <c r="D87" s="163"/>
      <c r="E87" s="162"/>
      <c r="F87" s="163"/>
      <c r="G87" s="162"/>
      <c r="H87" s="163"/>
      <c r="I87" s="162"/>
      <c r="J87" s="163"/>
      <c r="K87" s="162"/>
      <c r="L87" s="162"/>
    </row>
    <row r="88" spans="1:12" ht="14.25">
      <c r="A88" s="55">
        <v>1</v>
      </c>
      <c r="B88" s="167">
        <v>2</v>
      </c>
      <c r="C88" s="167"/>
      <c r="D88" s="55">
        <v>3</v>
      </c>
      <c r="E88" s="55">
        <v>5</v>
      </c>
      <c r="F88" s="55">
        <v>4</v>
      </c>
      <c r="G88" s="55">
        <v>5</v>
      </c>
      <c r="H88" s="55">
        <v>6</v>
      </c>
      <c r="I88" s="55">
        <v>7</v>
      </c>
      <c r="J88" s="55">
        <v>8</v>
      </c>
      <c r="K88" s="55">
        <v>9</v>
      </c>
      <c r="L88" s="55">
        <v>6</v>
      </c>
    </row>
    <row r="89" spans="1:12" ht="29.25" customHeight="1">
      <c r="A89" s="44">
        <v>1</v>
      </c>
      <c r="B89" s="168" t="s">
        <v>46</v>
      </c>
      <c r="C89" s="168"/>
      <c r="D89" s="44" t="s">
        <v>11</v>
      </c>
      <c r="E89" s="64">
        <f>E91+E92+E93</f>
        <v>13867.182781456955</v>
      </c>
      <c r="F89" s="44" t="s">
        <v>11</v>
      </c>
      <c r="G89" s="64">
        <f>G91+G92+G93</f>
        <v>0</v>
      </c>
      <c r="H89" s="44" t="s">
        <v>11</v>
      </c>
      <c r="I89" s="64">
        <f>I91+I92+I93</f>
        <v>0</v>
      </c>
      <c r="J89" s="44" t="s">
        <v>11</v>
      </c>
      <c r="K89" s="64">
        <f>K91+K92+K93</f>
        <v>0</v>
      </c>
      <c r="L89" s="64">
        <f>E89+G89+I89+K89</f>
        <v>13867.182781456955</v>
      </c>
    </row>
    <row r="90" spans="1:12" ht="15.75" customHeight="1">
      <c r="A90" s="33"/>
      <c r="B90" s="178" t="s">
        <v>9</v>
      </c>
      <c r="C90" s="178"/>
      <c r="D90" s="59"/>
      <c r="E90" s="59"/>
      <c r="F90" s="59"/>
      <c r="G90" s="59"/>
      <c r="H90" s="59"/>
      <c r="I90" s="59"/>
      <c r="J90" s="59"/>
      <c r="K90" s="59"/>
      <c r="L90" s="64">
        <f aca="true" t="shared" si="0" ref="L90:L100">E90+G90+I90+K90</f>
        <v>0</v>
      </c>
    </row>
    <row r="91" spans="1:12" ht="16.5" customHeight="1">
      <c r="A91" s="44" t="s">
        <v>23</v>
      </c>
      <c r="B91" s="178" t="s">
        <v>47</v>
      </c>
      <c r="C91" s="178"/>
      <c r="D91" s="59">
        <v>63032.64900662252</v>
      </c>
      <c r="E91" s="60">
        <f>D91*22%</f>
        <v>13867.182781456955</v>
      </c>
      <c r="F91" s="59"/>
      <c r="G91" s="60">
        <f>F91*22%</f>
        <v>0</v>
      </c>
      <c r="H91" s="59">
        <v>0</v>
      </c>
      <c r="I91" s="60">
        <f>H91*22%</f>
        <v>0</v>
      </c>
      <c r="J91" s="59">
        <v>0</v>
      </c>
      <c r="K91" s="60">
        <f>J91*22%</f>
        <v>0</v>
      </c>
      <c r="L91" s="64">
        <f>E91+G91+I91+K91</f>
        <v>13867.182781456955</v>
      </c>
    </row>
    <row r="92" spans="1:12" ht="16.5" customHeight="1">
      <c r="A92" s="44" t="s">
        <v>25</v>
      </c>
      <c r="B92" s="178" t="s">
        <v>48</v>
      </c>
      <c r="C92" s="178"/>
      <c r="D92" s="59"/>
      <c r="E92" s="59"/>
      <c r="F92" s="59"/>
      <c r="G92" s="59"/>
      <c r="H92" s="59"/>
      <c r="I92" s="59"/>
      <c r="J92" s="59"/>
      <c r="K92" s="59"/>
      <c r="L92" s="64">
        <f t="shared" si="0"/>
        <v>0</v>
      </c>
    </row>
    <row r="93" spans="1:12" ht="24" customHeight="1">
      <c r="A93" s="44" t="s">
        <v>27</v>
      </c>
      <c r="B93" s="178" t="s">
        <v>49</v>
      </c>
      <c r="C93" s="178"/>
      <c r="D93" s="59"/>
      <c r="E93" s="59"/>
      <c r="F93" s="59"/>
      <c r="G93" s="59"/>
      <c r="H93" s="59"/>
      <c r="I93" s="59"/>
      <c r="J93" s="59"/>
      <c r="K93" s="59"/>
      <c r="L93" s="64">
        <f t="shared" si="0"/>
        <v>0</v>
      </c>
    </row>
    <row r="94" spans="1:12" ht="24" customHeight="1">
      <c r="A94" s="44">
        <v>2</v>
      </c>
      <c r="B94" s="168" t="s">
        <v>50</v>
      </c>
      <c r="C94" s="168"/>
      <c r="D94" s="44" t="s">
        <v>11</v>
      </c>
      <c r="E94" s="60">
        <f>SUM(E96:E101)</f>
        <v>5168.677218543046</v>
      </c>
      <c r="F94" s="44" t="s">
        <v>11</v>
      </c>
      <c r="G94" s="60">
        <f>SUM(G96:G101)</f>
        <v>0</v>
      </c>
      <c r="H94" s="44" t="s">
        <v>11</v>
      </c>
      <c r="I94" s="60">
        <f>SUM(I96:I101)</f>
        <v>0</v>
      </c>
      <c r="J94" s="44" t="s">
        <v>11</v>
      </c>
      <c r="K94" s="60">
        <f>SUM(K96:K101)</f>
        <v>0</v>
      </c>
      <c r="L94" s="64">
        <f t="shared" si="0"/>
        <v>5168.677218543046</v>
      </c>
    </row>
    <row r="95" spans="1:12" ht="15.75" customHeight="1">
      <c r="A95" s="33"/>
      <c r="B95" s="178" t="s">
        <v>9</v>
      </c>
      <c r="C95" s="178"/>
      <c r="D95" s="33"/>
      <c r="E95" s="33"/>
      <c r="F95" s="33"/>
      <c r="G95" s="33"/>
      <c r="H95" s="33"/>
      <c r="I95" s="33"/>
      <c r="J95" s="33"/>
      <c r="K95" s="33"/>
      <c r="L95" s="64">
        <f t="shared" si="0"/>
        <v>0</v>
      </c>
    </row>
    <row r="96" spans="1:12" ht="27" customHeight="1">
      <c r="A96" s="44" t="s">
        <v>30</v>
      </c>
      <c r="B96" s="178" t="s">
        <v>51</v>
      </c>
      <c r="C96" s="178"/>
      <c r="D96" s="59">
        <f>D91</f>
        <v>63032.64900662252</v>
      </c>
      <c r="E96" s="60">
        <f>D96*2.9%</f>
        <v>1827.946821192053</v>
      </c>
      <c r="F96" s="59">
        <f>F91</f>
        <v>0</v>
      </c>
      <c r="G96" s="60">
        <f>F96*2.9%</f>
        <v>0</v>
      </c>
      <c r="H96" s="59">
        <f>H91</f>
        <v>0</v>
      </c>
      <c r="I96" s="60">
        <f>H96*2.9%</f>
        <v>0</v>
      </c>
      <c r="J96" s="59">
        <f>J91</f>
        <v>0</v>
      </c>
      <c r="K96" s="60">
        <f>J96*2.9%</f>
        <v>0</v>
      </c>
      <c r="L96" s="64">
        <f t="shared" si="0"/>
        <v>1827.946821192053</v>
      </c>
    </row>
    <row r="97" spans="1:12" ht="25.5" customHeight="1">
      <c r="A97" s="44" t="s">
        <v>31</v>
      </c>
      <c r="B97" s="178" t="s">
        <v>52</v>
      </c>
      <c r="C97" s="178"/>
      <c r="D97" s="59"/>
      <c r="E97" s="59"/>
      <c r="F97" s="59"/>
      <c r="G97" s="59"/>
      <c r="H97" s="59"/>
      <c r="I97" s="59"/>
      <c r="J97" s="59"/>
      <c r="K97" s="59"/>
      <c r="L97" s="64">
        <f t="shared" si="0"/>
        <v>0</v>
      </c>
    </row>
    <row r="98" spans="1:12" ht="23.25" customHeight="1">
      <c r="A98" s="44" t="s">
        <v>32</v>
      </c>
      <c r="B98" s="178" t="s">
        <v>53</v>
      </c>
      <c r="C98" s="178"/>
      <c r="D98" s="59">
        <f>D91</f>
        <v>63032.64900662252</v>
      </c>
      <c r="E98" s="60">
        <f>D98*0.2%</f>
        <v>126.06529801324506</v>
      </c>
      <c r="F98" s="59">
        <f>F91</f>
        <v>0</v>
      </c>
      <c r="G98" s="60">
        <f>F98*0.2%</f>
        <v>0</v>
      </c>
      <c r="H98" s="59">
        <f>H91</f>
        <v>0</v>
      </c>
      <c r="I98" s="60">
        <f>H98*0.2%</f>
        <v>0</v>
      </c>
      <c r="J98" s="59">
        <f>J91</f>
        <v>0</v>
      </c>
      <c r="K98" s="60">
        <f>J98*0.2%</f>
        <v>0</v>
      </c>
      <c r="L98" s="64">
        <f t="shared" si="0"/>
        <v>126.06529801324506</v>
      </c>
    </row>
    <row r="99" spans="1:12" ht="27" customHeight="1">
      <c r="A99" s="44" t="s">
        <v>54</v>
      </c>
      <c r="B99" s="178" t="s">
        <v>55</v>
      </c>
      <c r="C99" s="178"/>
      <c r="D99" s="59"/>
      <c r="E99" s="59"/>
      <c r="F99" s="59"/>
      <c r="G99" s="59">
        <f>(D99*10+F99)*2.9%</f>
        <v>0</v>
      </c>
      <c r="H99" s="59"/>
      <c r="I99" s="59">
        <f>(F99*10+H99)*2.9%</f>
        <v>0</v>
      </c>
      <c r="J99" s="59"/>
      <c r="K99" s="59">
        <f>(H99*10+J99)*2.9%</f>
        <v>0</v>
      </c>
      <c r="L99" s="64">
        <f t="shared" si="0"/>
        <v>0</v>
      </c>
    </row>
    <row r="100" spans="1:12" ht="26.25" customHeight="1">
      <c r="A100" s="44" t="s">
        <v>56</v>
      </c>
      <c r="B100" s="178" t="s">
        <v>55</v>
      </c>
      <c r="C100" s="178"/>
      <c r="D100" s="59"/>
      <c r="E100" s="59"/>
      <c r="F100" s="59"/>
      <c r="G100" s="59"/>
      <c r="H100" s="59"/>
      <c r="I100" s="59"/>
      <c r="J100" s="59"/>
      <c r="K100" s="59"/>
      <c r="L100" s="64">
        <f t="shared" si="0"/>
        <v>0</v>
      </c>
    </row>
    <row r="101" spans="1:12" ht="21.75" customHeight="1">
      <c r="A101" s="44">
        <v>3</v>
      </c>
      <c r="B101" s="168" t="s">
        <v>57</v>
      </c>
      <c r="C101" s="168"/>
      <c r="D101" s="59">
        <f>D91</f>
        <v>63032.64900662252</v>
      </c>
      <c r="E101" s="60">
        <f>D101*5.1%</f>
        <v>3214.6650993377484</v>
      </c>
      <c r="F101" s="59">
        <f>F91</f>
        <v>0</v>
      </c>
      <c r="G101" s="60">
        <f>F101*5.1%</f>
        <v>0</v>
      </c>
      <c r="H101" s="59">
        <f>H91</f>
        <v>0</v>
      </c>
      <c r="I101" s="60">
        <f>H101*5.1%</f>
        <v>0</v>
      </c>
      <c r="J101" s="59">
        <f>J91</f>
        <v>0</v>
      </c>
      <c r="K101" s="60">
        <f>J101*5.1%</f>
        <v>0</v>
      </c>
      <c r="L101" s="64">
        <f>E101+G101+I101+K101</f>
        <v>3214.6650993377484</v>
      </c>
    </row>
    <row r="102" spans="1:12" s="68" customFormat="1" ht="17.25" customHeight="1">
      <c r="A102" s="65"/>
      <c r="B102" s="179" t="s">
        <v>10</v>
      </c>
      <c r="C102" s="179"/>
      <c r="D102" s="66" t="s">
        <v>11</v>
      </c>
      <c r="E102" s="60">
        <f>E89+E94</f>
        <v>19035.86</v>
      </c>
      <c r="F102" s="66" t="s">
        <v>11</v>
      </c>
      <c r="G102" s="67">
        <f>G89+G94</f>
        <v>0</v>
      </c>
      <c r="H102" s="66" t="s">
        <v>11</v>
      </c>
      <c r="I102" s="60">
        <f>I89+I94</f>
        <v>0</v>
      </c>
      <c r="J102" s="66" t="s">
        <v>11</v>
      </c>
      <c r="K102" s="60">
        <f>K89+K94</f>
        <v>0</v>
      </c>
      <c r="L102" s="64">
        <f>E102+G102+I102+K102</f>
        <v>19035.86</v>
      </c>
    </row>
    <row r="103" ht="12.75" customHeight="1"/>
    <row r="104" ht="14.25">
      <c r="B104" t="s">
        <v>399</v>
      </c>
    </row>
    <row r="105" ht="14.25">
      <c r="B105" t="s">
        <v>400</v>
      </c>
    </row>
  </sheetData>
  <sheetProtection/>
  <mergeCells count="94">
    <mergeCell ref="B101:C101"/>
    <mergeCell ref="B102:C102"/>
    <mergeCell ref="B97:C97"/>
    <mergeCell ref="B98:C98"/>
    <mergeCell ref="H86:H87"/>
    <mergeCell ref="B90:C90"/>
    <mergeCell ref="B91:C91"/>
    <mergeCell ref="G86:G87"/>
    <mergeCell ref="B92:C92"/>
    <mergeCell ref="F86:F87"/>
    <mergeCell ref="B100:C100"/>
    <mergeCell ref="I86:I87"/>
    <mergeCell ref="L86:L87"/>
    <mergeCell ref="B99:C99"/>
    <mergeCell ref="J86:J87"/>
    <mergeCell ref="K86:K87"/>
    <mergeCell ref="B93:C93"/>
    <mergeCell ref="B94:C94"/>
    <mergeCell ref="B95:C95"/>
    <mergeCell ref="B96:C96"/>
    <mergeCell ref="B89:C89"/>
    <mergeCell ref="B82:C82"/>
    <mergeCell ref="A83:B83"/>
    <mergeCell ref="A85:E85"/>
    <mergeCell ref="B88:C88"/>
    <mergeCell ref="B86:C87"/>
    <mergeCell ref="D86:D87"/>
    <mergeCell ref="E86:E87"/>
    <mergeCell ref="B81:C81"/>
    <mergeCell ref="B55:C55"/>
    <mergeCell ref="B56:C56"/>
    <mergeCell ref="B57:C57"/>
    <mergeCell ref="B58:C58"/>
    <mergeCell ref="B68:C68"/>
    <mergeCell ref="A69:B69"/>
    <mergeCell ref="A71:A73"/>
    <mergeCell ref="B71:B73"/>
    <mergeCell ref="C71:C73"/>
    <mergeCell ref="F71:F73"/>
    <mergeCell ref="B60:C60"/>
    <mergeCell ref="B61:C61"/>
    <mergeCell ref="B62:C62"/>
    <mergeCell ref="B63:C63"/>
    <mergeCell ref="B67:C67"/>
    <mergeCell ref="E71:E73"/>
    <mergeCell ref="B44:C44"/>
    <mergeCell ref="A45:B45"/>
    <mergeCell ref="B59:C59"/>
    <mergeCell ref="B48:C48"/>
    <mergeCell ref="B49:C49"/>
    <mergeCell ref="B50:C50"/>
    <mergeCell ref="B51:C51"/>
    <mergeCell ref="B52:C52"/>
    <mergeCell ref="B53:C53"/>
    <mergeCell ref="B54:C54"/>
    <mergeCell ref="B47:C47"/>
    <mergeCell ref="A24:B24"/>
    <mergeCell ref="C25:L25"/>
    <mergeCell ref="A27:B27"/>
    <mergeCell ref="C28:L28"/>
    <mergeCell ref="A32:B32"/>
    <mergeCell ref="C33:L33"/>
    <mergeCell ref="A37:B37"/>
    <mergeCell ref="A39:B39"/>
    <mergeCell ref="B43:C43"/>
    <mergeCell ref="I14:I17"/>
    <mergeCell ref="J14:J17"/>
    <mergeCell ref="K14:K17"/>
    <mergeCell ref="L14:L17"/>
    <mergeCell ref="B10:C10"/>
    <mergeCell ref="G10:L10"/>
    <mergeCell ref="B11:C11"/>
    <mergeCell ref="C19:L19"/>
    <mergeCell ref="G13:L13"/>
    <mergeCell ref="H14:H17"/>
    <mergeCell ref="A12:B12"/>
    <mergeCell ref="G12:L12"/>
    <mergeCell ref="D15:D17"/>
    <mergeCell ref="E15:G15"/>
    <mergeCell ref="A14:A17"/>
    <mergeCell ref="B14:B17"/>
    <mergeCell ref="C14:C17"/>
    <mergeCell ref="D14:G14"/>
    <mergeCell ref="E16:E17"/>
    <mergeCell ref="F16:F17"/>
    <mergeCell ref="G16:G17"/>
    <mergeCell ref="G1:K1"/>
    <mergeCell ref="G2:K2"/>
    <mergeCell ref="G3:K3"/>
    <mergeCell ref="G4:K4"/>
    <mergeCell ref="G5:K5"/>
    <mergeCell ref="G6:L6"/>
    <mergeCell ref="A7:H7"/>
    <mergeCell ref="G9:K9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3">
      <selection activeCell="E16" sqref="E16"/>
    </sheetView>
  </sheetViews>
  <sheetFormatPr defaultColWidth="9.140625" defaultRowHeight="15"/>
  <cols>
    <col min="2" max="2" width="64.57421875" style="0" customWidth="1"/>
    <col min="3" max="3" width="13.8515625" style="0" customWidth="1"/>
    <col min="4" max="4" width="15.7109375" style="0" customWidth="1"/>
    <col min="5" max="5" width="16.57421875" style="0" customWidth="1"/>
    <col min="6" max="6" width="15.140625" style="0" customWidth="1"/>
    <col min="7" max="7" width="16.8515625" style="0" customWidth="1"/>
    <col min="8" max="8" width="13.8515625" style="0" customWidth="1"/>
    <col min="9" max="9" width="12.00390625" style="0" customWidth="1"/>
    <col min="10" max="10" width="13.7109375" style="0" customWidth="1"/>
  </cols>
  <sheetData>
    <row r="1" spans="1:10" ht="14.25" hidden="1">
      <c r="A1" s="1"/>
      <c r="G1" s="127"/>
      <c r="H1" s="127"/>
      <c r="I1" s="127"/>
      <c r="J1" s="127"/>
    </row>
    <row r="2" spans="1:10" ht="32.25" customHeight="1" hidden="1">
      <c r="A2" s="1"/>
      <c r="G2" s="30"/>
      <c r="H2" s="30"/>
      <c r="I2" s="30"/>
      <c r="J2" s="30"/>
    </row>
    <row r="3" spans="1:8" ht="24.75" customHeight="1">
      <c r="A3" s="182" t="s">
        <v>408</v>
      </c>
      <c r="B3" s="182"/>
      <c r="C3" s="182"/>
      <c r="D3" s="182"/>
      <c r="E3" s="182"/>
      <c r="F3" s="31"/>
      <c r="G3" s="31"/>
      <c r="H3" s="31"/>
    </row>
    <row r="4" ht="18">
      <c r="A4" s="22" t="s">
        <v>59</v>
      </c>
    </row>
    <row r="5" spans="1:3" ht="14.25">
      <c r="A5" s="2"/>
      <c r="B5" s="2"/>
      <c r="C5" s="2"/>
    </row>
    <row r="6" spans="1:3" ht="34.5" thickBot="1">
      <c r="A6" s="15" t="s">
        <v>2</v>
      </c>
      <c r="B6" s="183">
        <v>313262</v>
      </c>
      <c r="C6" s="184"/>
    </row>
    <row r="7" spans="1:3" ht="14.25">
      <c r="A7" s="16"/>
      <c r="B7" s="139"/>
      <c r="C7" s="139"/>
    </row>
    <row r="8" spans="1:3" ht="15" customHeight="1" thickBot="1">
      <c r="A8" s="140" t="s">
        <v>3</v>
      </c>
      <c r="B8" s="140"/>
      <c r="C8" s="42" t="s">
        <v>388</v>
      </c>
    </row>
    <row r="9" ht="14.25">
      <c r="A9" s="1"/>
    </row>
    <row r="10" spans="1:5" ht="14.25">
      <c r="A10" s="2"/>
      <c r="B10" s="2"/>
      <c r="C10" s="2"/>
      <c r="D10" s="2"/>
      <c r="E10" s="2"/>
    </row>
    <row r="11" spans="1:5" ht="14.25">
      <c r="A11" s="44" t="s">
        <v>5</v>
      </c>
      <c r="B11" s="185" t="s">
        <v>60</v>
      </c>
      <c r="C11" s="167" t="s">
        <v>61</v>
      </c>
      <c r="D11" s="167" t="s">
        <v>62</v>
      </c>
      <c r="E11" s="167" t="s">
        <v>63</v>
      </c>
    </row>
    <row r="12" spans="1:5" ht="54.75" customHeight="1">
      <c r="A12" s="44" t="s">
        <v>6</v>
      </c>
      <c r="B12" s="186"/>
      <c r="C12" s="167"/>
      <c r="D12" s="167"/>
      <c r="E12" s="167"/>
    </row>
    <row r="13" spans="1:5" ht="14.25">
      <c r="A13" s="44">
        <v>1</v>
      </c>
      <c r="B13" s="44">
        <v>2</v>
      </c>
      <c r="C13" s="44">
        <v>3</v>
      </c>
      <c r="D13" s="44">
        <v>4</v>
      </c>
      <c r="E13" s="44">
        <v>5</v>
      </c>
    </row>
    <row r="14" spans="1:5" ht="14.25">
      <c r="A14" s="44"/>
      <c r="B14" s="33" t="s">
        <v>359</v>
      </c>
      <c r="C14" s="59">
        <v>2538.333333333334</v>
      </c>
      <c r="D14" s="33">
        <v>12</v>
      </c>
      <c r="E14" s="59">
        <f>C14*D14</f>
        <v>30460.000000000007</v>
      </c>
    </row>
    <row r="15" spans="1:5" ht="19.5" customHeight="1">
      <c r="A15" s="44"/>
      <c r="B15" s="56" t="s">
        <v>360</v>
      </c>
      <c r="C15" s="56"/>
      <c r="D15" s="56"/>
      <c r="E15" s="60">
        <f>E14</f>
        <v>30460.000000000007</v>
      </c>
    </row>
    <row r="16" spans="1:5" ht="15.75" customHeight="1">
      <c r="A16" s="44"/>
      <c r="B16" s="33" t="s">
        <v>361</v>
      </c>
      <c r="C16" s="59">
        <v>13.333333333333334</v>
      </c>
      <c r="D16" s="33">
        <v>12</v>
      </c>
      <c r="E16" s="59">
        <f>C16*D16</f>
        <v>160</v>
      </c>
    </row>
    <row r="17" spans="1:5" ht="15.75" customHeight="1">
      <c r="A17" s="44"/>
      <c r="B17" s="56" t="s">
        <v>360</v>
      </c>
      <c r="C17" s="56"/>
      <c r="D17" s="56"/>
      <c r="E17" s="60">
        <f>E16</f>
        <v>160</v>
      </c>
    </row>
    <row r="18" spans="1:5" s="72" customFormat="1" ht="16.5" customHeight="1">
      <c r="A18" s="56"/>
      <c r="B18" s="47" t="s">
        <v>10</v>
      </c>
      <c r="C18" s="47" t="s">
        <v>11</v>
      </c>
      <c r="D18" s="47" t="s">
        <v>11</v>
      </c>
      <c r="E18" s="60">
        <f>E15+E17</f>
        <v>30620.000000000007</v>
      </c>
    </row>
  </sheetData>
  <sheetProtection/>
  <mergeCells count="9">
    <mergeCell ref="G1:J1"/>
    <mergeCell ref="D11:D12"/>
    <mergeCell ref="E11:E12"/>
    <mergeCell ref="A3:E3"/>
    <mergeCell ref="B6:C6"/>
    <mergeCell ref="B7:C7"/>
    <mergeCell ref="A8:B8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36">
      <selection activeCell="B25" sqref="B25:C25"/>
    </sheetView>
  </sheetViews>
  <sheetFormatPr defaultColWidth="9.140625" defaultRowHeight="15"/>
  <cols>
    <col min="2" max="2" width="34.7109375" style="0" customWidth="1"/>
    <col min="3" max="3" width="13.8515625" style="0" customWidth="1"/>
    <col min="4" max="4" width="18.140625" style="0" customWidth="1"/>
    <col min="5" max="5" width="22.57421875" style="0" customWidth="1"/>
    <col min="6" max="6" width="23.7109375" style="0" customWidth="1"/>
    <col min="7" max="7" width="21.00390625" style="0" customWidth="1"/>
    <col min="8" max="8" width="13.8515625" style="0" customWidth="1"/>
    <col min="9" max="9" width="12.00390625" style="0" customWidth="1"/>
    <col min="10" max="10" width="13.7109375" style="0" customWidth="1"/>
  </cols>
  <sheetData>
    <row r="1" spans="1:8" ht="22.5" customHeight="1">
      <c r="A1" s="182" t="s">
        <v>408</v>
      </c>
      <c r="B1" s="182"/>
      <c r="C1" s="182"/>
      <c r="D1" s="182"/>
      <c r="E1" s="182"/>
      <c r="F1" s="182"/>
      <c r="G1" s="182"/>
      <c r="H1" s="31"/>
    </row>
    <row r="2" ht="18">
      <c r="A2" s="22" t="s">
        <v>64</v>
      </c>
    </row>
    <row r="3" spans="1:3" ht="14.25">
      <c r="A3" s="2"/>
      <c r="B3" s="2"/>
      <c r="C3" s="2"/>
    </row>
    <row r="4" spans="1:3" ht="34.5" thickBot="1">
      <c r="A4" s="15" t="s">
        <v>2</v>
      </c>
      <c r="B4" s="187">
        <v>851290</v>
      </c>
      <c r="C4" s="188"/>
    </row>
    <row r="5" spans="1:3" ht="14.25">
      <c r="A5" s="16"/>
      <c r="B5" s="139"/>
      <c r="C5" s="139"/>
    </row>
    <row r="6" spans="1:3" ht="15.75" thickBot="1">
      <c r="A6" s="140" t="s">
        <v>3</v>
      </c>
      <c r="B6" s="140"/>
      <c r="C6" s="73" t="s">
        <v>383</v>
      </c>
    </row>
    <row r="7" ht="15.75">
      <c r="A7" s="21" t="s">
        <v>65</v>
      </c>
    </row>
    <row r="8" spans="1:7" ht="51">
      <c r="A8" s="54" t="s">
        <v>34</v>
      </c>
      <c r="B8" s="171" t="s">
        <v>13</v>
      </c>
      <c r="C8" s="171"/>
      <c r="D8" s="171"/>
      <c r="E8" s="54" t="s">
        <v>66</v>
      </c>
      <c r="F8" s="54" t="s">
        <v>67</v>
      </c>
      <c r="G8" s="54" t="s">
        <v>68</v>
      </c>
    </row>
    <row r="9" spans="1:7" ht="14.25">
      <c r="A9" s="44">
        <v>1</v>
      </c>
      <c r="B9" s="175">
        <v>2</v>
      </c>
      <c r="C9" s="175"/>
      <c r="D9" s="175"/>
      <c r="E9" s="44">
        <v>3</v>
      </c>
      <c r="F9" s="44">
        <v>4</v>
      </c>
      <c r="G9" s="44">
        <v>5</v>
      </c>
    </row>
    <row r="10" spans="1:7" ht="14.25">
      <c r="A10" s="44">
        <v>1</v>
      </c>
      <c r="B10" s="175" t="s">
        <v>69</v>
      </c>
      <c r="C10" s="175"/>
      <c r="D10" s="175"/>
      <c r="E10" s="33"/>
      <c r="F10" s="33"/>
      <c r="G10" s="33"/>
    </row>
    <row r="11" spans="1:7" ht="14.25">
      <c r="A11" s="33"/>
      <c r="B11" s="167" t="s">
        <v>70</v>
      </c>
      <c r="C11" s="167"/>
      <c r="D11" s="74"/>
      <c r="E11" s="33"/>
      <c r="F11" s="33"/>
      <c r="G11" s="33"/>
    </row>
    <row r="12" spans="1:7" ht="14.25" customHeight="1">
      <c r="A12" s="33"/>
      <c r="B12" s="177" t="s">
        <v>71</v>
      </c>
      <c r="C12" s="177"/>
      <c r="D12" s="74"/>
      <c r="E12" s="33">
        <v>135351.82</v>
      </c>
      <c r="F12" s="33">
        <v>2.2</v>
      </c>
      <c r="G12" s="59">
        <v>3000</v>
      </c>
    </row>
    <row r="13" spans="1:7" ht="2.25" customHeight="1" hidden="1" thickBot="1">
      <c r="A13" s="33"/>
      <c r="B13" s="189" t="s">
        <v>72</v>
      </c>
      <c r="C13" s="189"/>
      <c r="D13" s="189"/>
      <c r="E13" s="33"/>
      <c r="F13" s="33"/>
      <c r="G13" s="59"/>
    </row>
    <row r="14" spans="1:7" ht="14.25" hidden="1">
      <c r="A14" s="33"/>
      <c r="B14" s="189" t="s">
        <v>73</v>
      </c>
      <c r="C14" s="189"/>
      <c r="D14" s="189"/>
      <c r="E14" s="33"/>
      <c r="F14" s="33"/>
      <c r="G14" s="59"/>
    </row>
    <row r="15" spans="1:7" ht="14.25" hidden="1">
      <c r="A15" s="33"/>
      <c r="B15" s="177" t="s">
        <v>74</v>
      </c>
      <c r="C15" s="177"/>
      <c r="D15" s="177"/>
      <c r="E15" s="33"/>
      <c r="F15" s="33"/>
      <c r="G15" s="59"/>
    </row>
    <row r="16" spans="1:7" ht="14.25" hidden="1">
      <c r="A16" s="33"/>
      <c r="B16" s="189" t="s">
        <v>72</v>
      </c>
      <c r="C16" s="189"/>
      <c r="D16" s="189"/>
      <c r="E16" s="33"/>
      <c r="F16" s="33"/>
      <c r="G16" s="59"/>
    </row>
    <row r="17" spans="1:7" ht="14.25" hidden="1">
      <c r="A17" s="33"/>
      <c r="B17" s="189" t="s">
        <v>73</v>
      </c>
      <c r="C17" s="189"/>
      <c r="D17" s="189"/>
      <c r="E17" s="33"/>
      <c r="F17" s="33"/>
      <c r="G17" s="59"/>
    </row>
    <row r="18" spans="1:7" ht="14.25" hidden="1">
      <c r="A18" s="44"/>
      <c r="B18" s="190"/>
      <c r="C18" s="190"/>
      <c r="D18" s="190"/>
      <c r="E18" s="33"/>
      <c r="F18" s="33"/>
      <c r="G18" s="59"/>
    </row>
    <row r="19" spans="1:7" ht="15">
      <c r="A19" s="44"/>
      <c r="B19" s="165" t="s">
        <v>269</v>
      </c>
      <c r="C19" s="165"/>
      <c r="D19" s="165"/>
      <c r="E19" s="33"/>
      <c r="F19" s="33"/>
      <c r="G19" s="60">
        <f>G12</f>
        <v>3000</v>
      </c>
    </row>
    <row r="20" spans="1:7" ht="15">
      <c r="A20" s="33"/>
      <c r="B20" s="169" t="s">
        <v>10</v>
      </c>
      <c r="C20" s="169"/>
      <c r="D20" s="169"/>
      <c r="E20" s="33"/>
      <c r="F20" s="44" t="s">
        <v>11</v>
      </c>
      <c r="G20" s="60">
        <f>G19</f>
        <v>3000</v>
      </c>
    </row>
    <row r="21" spans="1:7" ht="36.75" customHeight="1">
      <c r="A21" s="75"/>
      <c r="B21" s="61"/>
      <c r="C21" s="61"/>
      <c r="D21" s="61"/>
      <c r="E21" s="75"/>
      <c r="F21" s="36"/>
      <c r="G21" s="71"/>
    </row>
    <row r="22" ht="15.75">
      <c r="A22" s="21" t="s">
        <v>75</v>
      </c>
    </row>
    <row r="23" spans="1:6" ht="36.75" customHeight="1">
      <c r="A23" s="55" t="s">
        <v>34</v>
      </c>
      <c r="B23" s="167" t="s">
        <v>13</v>
      </c>
      <c r="C23" s="167"/>
      <c r="D23" s="54" t="s">
        <v>76</v>
      </c>
      <c r="E23" s="55" t="s">
        <v>67</v>
      </c>
      <c r="F23" s="55" t="s">
        <v>77</v>
      </c>
    </row>
    <row r="24" spans="1:6" ht="14.25">
      <c r="A24" s="44">
        <v>1</v>
      </c>
      <c r="B24" s="175">
        <v>2</v>
      </c>
      <c r="C24" s="175"/>
      <c r="D24" s="44">
        <v>3</v>
      </c>
      <c r="E24" s="44">
        <v>4</v>
      </c>
      <c r="F24" s="44">
        <v>5</v>
      </c>
    </row>
    <row r="25" spans="1:6" ht="14.25">
      <c r="A25" s="44">
        <v>1</v>
      </c>
      <c r="B25" s="175" t="s">
        <v>78</v>
      </c>
      <c r="C25" s="175"/>
      <c r="D25" s="33"/>
      <c r="E25" s="33"/>
      <c r="F25" s="33"/>
    </row>
    <row r="26" spans="1:6" ht="28.5">
      <c r="A26" s="33"/>
      <c r="B26" s="33"/>
      <c r="C26" s="44" t="s">
        <v>79</v>
      </c>
      <c r="D26" s="33">
        <v>15049267.54</v>
      </c>
      <c r="E26" s="33">
        <v>1.5</v>
      </c>
      <c r="F26" s="59">
        <v>226000</v>
      </c>
    </row>
    <row r="27" spans="1:6" ht="15">
      <c r="A27" s="44"/>
      <c r="B27" s="165" t="s">
        <v>269</v>
      </c>
      <c r="C27" s="165"/>
      <c r="D27" s="56"/>
      <c r="E27" s="56"/>
      <c r="F27" s="60">
        <f>F26</f>
        <v>226000</v>
      </c>
    </row>
    <row r="28" spans="1:6" ht="15">
      <c r="A28" s="33"/>
      <c r="B28" s="169" t="s">
        <v>10</v>
      </c>
      <c r="C28" s="169"/>
      <c r="D28" s="47" t="s">
        <v>11</v>
      </c>
      <c r="E28" s="47" t="s">
        <v>11</v>
      </c>
      <c r="F28" s="60">
        <f>F27</f>
        <v>226000</v>
      </c>
    </row>
    <row r="29" spans="1:6" ht="15">
      <c r="A29" s="75"/>
      <c r="B29" s="61"/>
      <c r="C29" s="61"/>
      <c r="D29" s="61"/>
      <c r="E29" s="61"/>
      <c r="F29" s="70"/>
    </row>
    <row r="30" ht="15.75">
      <c r="A30" s="21" t="s">
        <v>80</v>
      </c>
    </row>
    <row r="31" spans="1:3" ht="14.25">
      <c r="A31" s="2"/>
      <c r="B31" s="2"/>
      <c r="C31" s="2"/>
    </row>
    <row r="32" spans="1:3" ht="34.5" thickBot="1">
      <c r="A32" s="15" t="s">
        <v>2</v>
      </c>
      <c r="B32" s="187">
        <v>853290</v>
      </c>
      <c r="C32" s="188"/>
    </row>
    <row r="33" spans="1:3" ht="14.25">
      <c r="A33" s="16"/>
      <c r="B33" s="139"/>
      <c r="C33" s="139"/>
    </row>
    <row r="34" spans="1:3" ht="15">
      <c r="A34" s="140" t="s">
        <v>3</v>
      </c>
      <c r="B34" s="140"/>
      <c r="C34" s="76" t="s">
        <v>383</v>
      </c>
    </row>
    <row r="35" spans="1:6" s="50" customFormat="1" ht="14.25" customHeight="1">
      <c r="A35" s="77" t="s">
        <v>401</v>
      </c>
      <c r="B35" s="191" t="s">
        <v>13</v>
      </c>
      <c r="C35" s="191"/>
      <c r="D35" s="37" t="s">
        <v>197</v>
      </c>
      <c r="E35" s="37" t="s">
        <v>67</v>
      </c>
      <c r="F35" s="69" t="s">
        <v>81</v>
      </c>
    </row>
    <row r="36" spans="1:6" ht="14.25" customHeight="1">
      <c r="A36" s="55">
        <v>1</v>
      </c>
      <c r="B36" s="167">
        <v>2</v>
      </c>
      <c r="C36" s="167"/>
      <c r="D36" s="55">
        <v>3</v>
      </c>
      <c r="E36" s="55">
        <v>4</v>
      </c>
      <c r="F36" s="55">
        <v>5</v>
      </c>
    </row>
    <row r="37" spans="1:6" ht="14.25" hidden="1">
      <c r="A37" s="44">
        <v>1</v>
      </c>
      <c r="B37" s="175" t="s">
        <v>82</v>
      </c>
      <c r="C37" s="175"/>
      <c r="D37" s="33"/>
      <c r="E37" s="33"/>
      <c r="F37" s="33"/>
    </row>
    <row r="38" spans="1:6" ht="14.25" hidden="1">
      <c r="A38" s="33"/>
      <c r="B38" s="177" t="s">
        <v>83</v>
      </c>
      <c r="C38" s="177"/>
      <c r="D38" s="33"/>
      <c r="E38" s="33"/>
      <c r="F38" s="33"/>
    </row>
    <row r="39" spans="1:6" ht="14.25">
      <c r="A39" s="44">
        <v>1</v>
      </c>
      <c r="B39" s="168" t="s">
        <v>402</v>
      </c>
      <c r="C39" s="168"/>
      <c r="D39" s="33">
        <v>0.888</v>
      </c>
      <c r="E39" s="33">
        <v>2.2</v>
      </c>
      <c r="F39" s="59">
        <v>1915</v>
      </c>
    </row>
    <row r="40" spans="1:6" ht="14.25">
      <c r="A40" s="33"/>
      <c r="B40" s="177"/>
      <c r="C40" s="177"/>
      <c r="D40" s="33"/>
      <c r="E40" s="33"/>
      <c r="F40" s="59"/>
    </row>
    <row r="41" spans="1:6" ht="15">
      <c r="A41" s="44"/>
      <c r="B41" s="165" t="s">
        <v>266</v>
      </c>
      <c r="C41" s="165"/>
      <c r="D41" s="56"/>
      <c r="E41" s="56"/>
      <c r="F41" s="60">
        <f>F39</f>
        <v>1915</v>
      </c>
    </row>
    <row r="42" spans="1:6" ht="16.5" customHeight="1">
      <c r="A42" s="33"/>
      <c r="B42" s="169" t="s">
        <v>10</v>
      </c>
      <c r="C42" s="169"/>
      <c r="D42" s="47" t="s">
        <v>11</v>
      </c>
      <c r="E42" s="47" t="s">
        <v>11</v>
      </c>
      <c r="F42" s="60">
        <f>F41</f>
        <v>1915</v>
      </c>
    </row>
    <row r="44" ht="15.75">
      <c r="A44" s="21" t="s">
        <v>267</v>
      </c>
    </row>
    <row r="45" spans="1:3" ht="14.25">
      <c r="A45" s="2"/>
      <c r="B45" s="2"/>
      <c r="C45" s="2"/>
    </row>
    <row r="46" spans="1:3" ht="23.25" customHeight="1" thickBot="1">
      <c r="A46" s="15" t="s">
        <v>2</v>
      </c>
      <c r="B46" s="187">
        <v>852290</v>
      </c>
      <c r="C46" s="188"/>
    </row>
    <row r="47" spans="1:3" ht="14.25">
      <c r="A47" s="16"/>
      <c r="B47" s="139"/>
      <c r="C47" s="139"/>
    </row>
    <row r="48" spans="1:3" ht="15.75" thickBot="1">
      <c r="A48" s="140" t="s">
        <v>3</v>
      </c>
      <c r="B48" s="140"/>
      <c r="C48" s="73" t="s">
        <v>383</v>
      </c>
    </row>
    <row r="49" spans="1:6" s="50" customFormat="1" ht="15">
      <c r="A49" s="77" t="s">
        <v>401</v>
      </c>
      <c r="B49" s="191" t="s">
        <v>13</v>
      </c>
      <c r="C49" s="191"/>
      <c r="D49" s="37" t="s">
        <v>268</v>
      </c>
      <c r="E49" s="37" t="s">
        <v>67</v>
      </c>
      <c r="F49" s="69" t="s">
        <v>81</v>
      </c>
    </row>
    <row r="50" spans="1:6" ht="14.25">
      <c r="A50" s="55">
        <v>1</v>
      </c>
      <c r="B50" s="167">
        <v>2</v>
      </c>
      <c r="C50" s="167"/>
      <c r="D50" s="55">
        <v>3</v>
      </c>
      <c r="E50" s="55">
        <v>4</v>
      </c>
      <c r="F50" s="55">
        <v>5</v>
      </c>
    </row>
    <row r="51" spans="1:6" ht="21" customHeight="1">
      <c r="A51" s="44">
        <v>1</v>
      </c>
      <c r="B51" s="175" t="s">
        <v>82</v>
      </c>
      <c r="C51" s="175"/>
      <c r="D51" s="33">
        <v>1</v>
      </c>
      <c r="E51" s="33">
        <v>42</v>
      </c>
      <c r="F51" s="59"/>
    </row>
    <row r="52" spans="1:6" ht="14.25" hidden="1">
      <c r="A52" s="33"/>
      <c r="B52" s="177" t="s">
        <v>83</v>
      </c>
      <c r="C52" s="177"/>
      <c r="D52" s="33"/>
      <c r="E52" s="33"/>
      <c r="F52" s="59"/>
    </row>
    <row r="53" spans="1:6" ht="14.25" hidden="1">
      <c r="A53" s="44">
        <v>2</v>
      </c>
      <c r="B53" s="175" t="s">
        <v>84</v>
      </c>
      <c r="C53" s="175"/>
      <c r="D53" s="33"/>
      <c r="E53" s="33"/>
      <c r="F53" s="59"/>
    </row>
    <row r="54" spans="1:6" ht="14.25" hidden="1">
      <c r="A54" s="33"/>
      <c r="B54" s="177" t="s">
        <v>85</v>
      </c>
      <c r="C54" s="177"/>
      <c r="D54" s="33"/>
      <c r="E54" s="33"/>
      <c r="F54" s="59"/>
    </row>
    <row r="55" spans="1:6" ht="15">
      <c r="A55" s="44"/>
      <c r="B55" s="165" t="s">
        <v>269</v>
      </c>
      <c r="C55" s="165"/>
      <c r="D55" s="33"/>
      <c r="E55" s="33"/>
      <c r="F55" s="60">
        <f>F51</f>
        <v>0</v>
      </c>
    </row>
    <row r="56" spans="1:6" s="50" customFormat="1" ht="15">
      <c r="A56" s="56"/>
      <c r="B56" s="169" t="s">
        <v>10</v>
      </c>
      <c r="C56" s="169"/>
      <c r="D56" s="47" t="s">
        <v>11</v>
      </c>
      <c r="E56" s="47" t="s">
        <v>11</v>
      </c>
      <c r="F56" s="60">
        <f>F55</f>
        <v>0</v>
      </c>
    </row>
  </sheetData>
  <sheetProtection/>
  <mergeCells count="44">
    <mergeCell ref="B23:C23"/>
    <mergeCell ref="A34:B34"/>
    <mergeCell ref="B35:C35"/>
    <mergeCell ref="B38:C38"/>
    <mergeCell ref="B53:C53"/>
    <mergeCell ref="B54:C54"/>
    <mergeCell ref="B55:C55"/>
    <mergeCell ref="B56:C56"/>
    <mergeCell ref="B51:C51"/>
    <mergeCell ref="B52:C52"/>
    <mergeCell ref="B46:C46"/>
    <mergeCell ref="B47:C47"/>
    <mergeCell ref="A48:B48"/>
    <mergeCell ref="B49:C49"/>
    <mergeCell ref="B11:C11"/>
    <mergeCell ref="B12:C12"/>
    <mergeCell ref="B13:D13"/>
    <mergeCell ref="B50:C50"/>
    <mergeCell ref="B18:D18"/>
    <mergeCell ref="B19:D19"/>
    <mergeCell ref="B32:C32"/>
    <mergeCell ref="B33:C33"/>
    <mergeCell ref="B14:D14"/>
    <mergeCell ref="B15:D15"/>
    <mergeCell ref="A1:G1"/>
    <mergeCell ref="B20:D20"/>
    <mergeCell ref="B4:C4"/>
    <mergeCell ref="B5:C5"/>
    <mergeCell ref="A6:B6"/>
    <mergeCell ref="B8:D8"/>
    <mergeCell ref="B9:D9"/>
    <mergeCell ref="B16:D16"/>
    <mergeCell ref="B10:D10"/>
    <mergeCell ref="B17:D17"/>
    <mergeCell ref="B40:C40"/>
    <mergeCell ref="B41:C41"/>
    <mergeCell ref="B42:C42"/>
    <mergeCell ref="B24:C24"/>
    <mergeCell ref="B37:C37"/>
    <mergeCell ref="B25:C25"/>
    <mergeCell ref="B27:C27"/>
    <mergeCell ref="B28:C28"/>
    <mergeCell ref="B36:C36"/>
    <mergeCell ref="B39:C3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B18" sqref="B18"/>
    </sheetView>
  </sheetViews>
  <sheetFormatPr defaultColWidth="9.140625" defaultRowHeight="15"/>
  <cols>
    <col min="2" max="2" width="34.7109375" style="0" customWidth="1"/>
    <col min="3" max="3" width="13.8515625" style="0" customWidth="1"/>
    <col min="4" max="4" width="15.7109375" style="0" customWidth="1"/>
    <col min="5" max="5" width="16.57421875" style="0" customWidth="1"/>
    <col min="6" max="6" width="15.140625" style="0" customWidth="1"/>
    <col min="7" max="7" width="16.8515625" style="0" customWidth="1"/>
    <col min="8" max="8" width="13.8515625" style="0" customWidth="1"/>
    <col min="9" max="9" width="12.00390625" style="0" customWidth="1"/>
    <col min="10" max="10" width="13.7109375" style="0" customWidth="1"/>
  </cols>
  <sheetData>
    <row r="1" spans="1:10" ht="14.25">
      <c r="A1" s="1"/>
      <c r="G1" s="126"/>
      <c r="H1" s="126"/>
      <c r="I1" s="126"/>
      <c r="J1" s="126"/>
    </row>
    <row r="2" spans="1:10" ht="1.5" customHeight="1">
      <c r="A2" s="1"/>
      <c r="G2" s="127"/>
      <c r="H2" s="127"/>
      <c r="I2" s="127"/>
      <c r="J2" s="127"/>
    </row>
    <row r="3" spans="1:10" ht="14.25" hidden="1">
      <c r="A3" s="1"/>
      <c r="G3" s="127"/>
      <c r="H3" s="127"/>
      <c r="I3" s="127"/>
      <c r="J3" s="127"/>
    </row>
    <row r="4" spans="1:10" ht="14.25" hidden="1">
      <c r="A4" s="1"/>
      <c r="G4" s="127"/>
      <c r="H4" s="127"/>
      <c r="I4" s="127"/>
      <c r="J4" s="127"/>
    </row>
    <row r="5" spans="1:10" ht="14.25" hidden="1">
      <c r="A5" s="1"/>
      <c r="G5" s="127"/>
      <c r="H5" s="127"/>
      <c r="I5" s="127"/>
      <c r="J5" s="127"/>
    </row>
    <row r="6" spans="1:10" ht="72" customHeight="1" hidden="1" thickBot="1">
      <c r="A6" s="1"/>
      <c r="G6" s="120"/>
      <c r="H6" s="120"/>
      <c r="I6" s="120"/>
      <c r="J6" s="120"/>
    </row>
    <row r="7" spans="1:8" ht="62.25" customHeight="1">
      <c r="A7" s="146" t="s">
        <v>0</v>
      </c>
      <c r="B7" s="146"/>
      <c r="C7" s="146"/>
      <c r="D7" s="146"/>
      <c r="E7" s="146"/>
      <c r="F7" s="31"/>
      <c r="G7" s="31"/>
      <c r="H7" s="31"/>
    </row>
    <row r="8" spans="1:5" ht="43.5" customHeight="1">
      <c r="A8" s="146" t="s">
        <v>86</v>
      </c>
      <c r="B8" s="146"/>
      <c r="C8" s="146"/>
      <c r="D8" s="146"/>
      <c r="E8" s="146"/>
    </row>
    <row r="9" spans="1:3" ht="14.25">
      <c r="A9" s="2"/>
      <c r="B9" s="2"/>
      <c r="C9" s="2"/>
    </row>
    <row r="10" spans="1:3" ht="34.5" thickBot="1">
      <c r="A10" s="15" t="s">
        <v>2</v>
      </c>
      <c r="B10" s="138"/>
      <c r="C10" s="138"/>
    </row>
    <row r="11" spans="1:3" ht="14.25">
      <c r="A11" s="16"/>
      <c r="B11" s="139"/>
      <c r="C11" s="139"/>
    </row>
    <row r="12" spans="1:3" ht="15" thickBot="1">
      <c r="A12" s="140" t="s">
        <v>3</v>
      </c>
      <c r="B12" s="140"/>
      <c r="C12" s="17"/>
    </row>
    <row r="13" ht="14.25">
      <c r="A13" s="1"/>
    </row>
    <row r="14" spans="1:5" ht="15" thickBot="1">
      <c r="A14" s="2"/>
      <c r="B14" s="2"/>
      <c r="C14" s="2"/>
      <c r="D14" s="2"/>
      <c r="E14" s="2"/>
    </row>
    <row r="15" spans="1:5" ht="14.25">
      <c r="A15" s="5" t="s">
        <v>5</v>
      </c>
      <c r="B15" s="122" t="s">
        <v>60</v>
      </c>
      <c r="C15" s="122" t="s">
        <v>61</v>
      </c>
      <c r="D15" s="122" t="s">
        <v>62</v>
      </c>
      <c r="E15" s="122" t="s">
        <v>63</v>
      </c>
    </row>
    <row r="16" spans="1:5" ht="15" thickBot="1">
      <c r="A16" s="13" t="s">
        <v>6</v>
      </c>
      <c r="B16" s="123"/>
      <c r="C16" s="123"/>
      <c r="D16" s="123"/>
      <c r="E16" s="123"/>
    </row>
    <row r="17" spans="1:5" ht="15" thickBot="1">
      <c r="A17" s="25">
        <v>1</v>
      </c>
      <c r="B17" s="24">
        <v>2</v>
      </c>
      <c r="C17" s="24">
        <v>3</v>
      </c>
      <c r="D17" s="24">
        <v>4</v>
      </c>
      <c r="E17" s="24">
        <v>5</v>
      </c>
    </row>
    <row r="18" spans="1:5" ht="15" thickBot="1">
      <c r="A18" s="13"/>
      <c r="B18" s="11"/>
      <c r="C18" s="11"/>
      <c r="D18" s="11"/>
      <c r="E18" s="11"/>
    </row>
    <row r="19" spans="1:5" ht="15.75" thickBot="1">
      <c r="A19" s="13"/>
      <c r="B19" s="32"/>
      <c r="C19" s="32"/>
      <c r="D19" s="32"/>
      <c r="E19" s="32"/>
    </row>
    <row r="20" spans="1:5" ht="15" thickBot="1">
      <c r="A20" s="13"/>
      <c r="B20" s="11"/>
      <c r="C20" s="11"/>
      <c r="D20" s="11"/>
      <c r="E20" s="11"/>
    </row>
    <row r="21" spans="1:5" ht="15.75" thickBot="1">
      <c r="A21" s="13"/>
      <c r="B21" s="32"/>
      <c r="C21" s="11"/>
      <c r="D21" s="11"/>
      <c r="E21" s="32"/>
    </row>
    <row r="22" spans="1:5" ht="15.75" thickBot="1">
      <c r="A22" s="14"/>
      <c r="B22" s="12"/>
      <c r="C22" s="12"/>
      <c r="D22" s="12"/>
      <c r="E22" s="32"/>
    </row>
  </sheetData>
  <sheetProtection/>
  <mergeCells count="15">
    <mergeCell ref="G6:J6"/>
    <mergeCell ref="G1:J1"/>
    <mergeCell ref="G2:J2"/>
    <mergeCell ref="G3:J3"/>
    <mergeCell ref="G4:J4"/>
    <mergeCell ref="G5:J5"/>
    <mergeCell ref="E15:E16"/>
    <mergeCell ref="B10:C10"/>
    <mergeCell ref="A7:E7"/>
    <mergeCell ref="A8:E8"/>
    <mergeCell ref="B11:C11"/>
    <mergeCell ref="A12:B12"/>
    <mergeCell ref="B15:B16"/>
    <mergeCell ref="C15:C16"/>
    <mergeCell ref="D15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34.7109375" style="0" customWidth="1"/>
    <col min="3" max="3" width="13.8515625" style="0" customWidth="1"/>
    <col min="4" max="4" width="15.7109375" style="0" customWidth="1"/>
    <col min="5" max="5" width="16.57421875" style="0" customWidth="1"/>
    <col min="6" max="6" width="15.140625" style="0" customWidth="1"/>
    <col min="7" max="7" width="16.8515625" style="0" customWidth="1"/>
    <col min="8" max="8" width="13.8515625" style="0" customWidth="1"/>
    <col min="9" max="9" width="12.00390625" style="0" customWidth="1"/>
    <col min="10" max="10" width="13.7109375" style="0" customWidth="1"/>
  </cols>
  <sheetData>
    <row r="1" spans="1:10" ht="14.25" customHeight="1">
      <c r="A1" s="1"/>
      <c r="G1" s="194"/>
      <c r="H1" s="194"/>
      <c r="I1" s="194"/>
      <c r="J1" s="194"/>
    </row>
    <row r="2" spans="1:10" ht="14.25" hidden="1">
      <c r="A2" s="1"/>
      <c r="G2" s="195"/>
      <c r="H2" s="195"/>
      <c r="I2" s="195"/>
      <c r="J2" s="195"/>
    </row>
    <row r="3" spans="1:10" ht="14.25" hidden="1">
      <c r="A3" s="1"/>
      <c r="G3" s="195"/>
      <c r="H3" s="195"/>
      <c r="I3" s="195"/>
      <c r="J3" s="195"/>
    </row>
    <row r="4" spans="1:10" ht="14.25" hidden="1">
      <c r="A4" s="1"/>
      <c r="G4" s="195"/>
      <c r="H4" s="195"/>
      <c r="I4" s="195"/>
      <c r="J4" s="195"/>
    </row>
    <row r="5" spans="1:10" ht="14.25" hidden="1">
      <c r="A5" s="1"/>
      <c r="G5" s="195"/>
      <c r="H5" s="195"/>
      <c r="I5" s="195"/>
      <c r="J5" s="195"/>
    </row>
    <row r="6" spans="1:10" ht="18" customHeight="1" hidden="1">
      <c r="A6" s="1"/>
      <c r="G6" s="141"/>
      <c r="H6" s="141"/>
      <c r="I6" s="141"/>
      <c r="J6" s="141"/>
    </row>
    <row r="7" spans="1:8" ht="48.75" customHeight="1" thickBot="1">
      <c r="A7" s="193" t="s">
        <v>408</v>
      </c>
      <c r="B7" s="193"/>
      <c r="C7" s="193"/>
      <c r="D7" s="193"/>
      <c r="E7" s="193"/>
      <c r="F7" s="31"/>
      <c r="G7" s="31"/>
      <c r="H7" s="31"/>
    </row>
    <row r="8" spans="1:5" ht="18">
      <c r="A8" s="111" t="s">
        <v>87</v>
      </c>
      <c r="B8" s="111"/>
      <c r="C8" s="111"/>
      <c r="D8" s="111"/>
      <c r="E8" s="111"/>
    </row>
    <row r="9" spans="1:3" ht="14.25">
      <c r="A9" s="2"/>
      <c r="B9" s="2"/>
      <c r="C9" s="2"/>
    </row>
    <row r="10" spans="1:3" ht="34.5" thickBot="1">
      <c r="A10" s="15" t="s">
        <v>2</v>
      </c>
      <c r="B10" s="192">
        <v>224290</v>
      </c>
      <c r="C10" s="138"/>
    </row>
    <row r="11" spans="1:3" ht="14.25">
      <c r="A11" s="16"/>
      <c r="B11" s="139"/>
      <c r="C11" s="139"/>
    </row>
    <row r="12" spans="1:3" ht="15" thickBot="1">
      <c r="A12" s="140" t="s">
        <v>3</v>
      </c>
      <c r="B12" s="140"/>
      <c r="C12" s="17"/>
    </row>
    <row r="13" ht="14.25">
      <c r="A13" s="1"/>
    </row>
    <row r="14" spans="1:5" ht="15" thickBot="1">
      <c r="A14" s="2"/>
      <c r="B14" s="2"/>
      <c r="C14" s="2"/>
      <c r="D14" s="2"/>
      <c r="E14" s="2"/>
    </row>
    <row r="15" spans="1:5" ht="14.25">
      <c r="A15" s="5" t="s">
        <v>5</v>
      </c>
      <c r="B15" s="122" t="s">
        <v>60</v>
      </c>
      <c r="C15" s="122" t="s">
        <v>201</v>
      </c>
      <c r="D15" s="122" t="s">
        <v>202</v>
      </c>
      <c r="E15" s="122" t="s">
        <v>63</v>
      </c>
    </row>
    <row r="16" spans="1:5" ht="36.75" customHeight="1" thickBot="1">
      <c r="A16" s="13" t="s">
        <v>6</v>
      </c>
      <c r="B16" s="123"/>
      <c r="C16" s="123"/>
      <c r="D16" s="123"/>
      <c r="E16" s="123"/>
    </row>
    <row r="17" spans="1:5" ht="15" thickBot="1">
      <c r="A17" s="25">
        <v>1</v>
      </c>
      <c r="B17" s="24">
        <v>2</v>
      </c>
      <c r="C17" s="24">
        <v>3</v>
      </c>
      <c r="D17" s="24">
        <v>4</v>
      </c>
      <c r="E17" s="24">
        <v>5</v>
      </c>
    </row>
    <row r="18" spans="1:5" ht="40.5" customHeight="1" thickBot="1">
      <c r="A18" s="13">
        <v>1</v>
      </c>
      <c r="B18" s="12" t="s">
        <v>199</v>
      </c>
      <c r="C18" s="11"/>
      <c r="D18" s="11"/>
      <c r="E18" s="11"/>
    </row>
    <row r="19" spans="1:5" ht="15" hidden="1" thickBot="1">
      <c r="A19" s="13"/>
      <c r="B19" s="11" t="s">
        <v>200</v>
      </c>
      <c r="C19" s="11">
        <v>0</v>
      </c>
      <c r="D19" s="11">
        <v>0</v>
      </c>
      <c r="E19" s="11">
        <f>D19*C19</f>
        <v>0</v>
      </c>
    </row>
    <row r="20" spans="1:5" ht="15" hidden="1" thickBot="1">
      <c r="A20" s="13"/>
      <c r="B20" s="11" t="s">
        <v>203</v>
      </c>
      <c r="C20" s="11">
        <v>0</v>
      </c>
      <c r="D20" s="11">
        <v>0</v>
      </c>
      <c r="E20" s="11">
        <f>D20*C20</f>
        <v>0</v>
      </c>
    </row>
    <row r="21" spans="1:5" ht="15" thickBot="1">
      <c r="A21" s="13"/>
      <c r="B21" s="11" t="s">
        <v>251</v>
      </c>
      <c r="C21" s="11">
        <v>0</v>
      </c>
      <c r="D21" s="11">
        <v>0</v>
      </c>
      <c r="E21" s="11">
        <f>D21*C21</f>
        <v>0</v>
      </c>
    </row>
    <row r="22" spans="1:5" ht="15" thickBot="1">
      <c r="A22" s="13"/>
      <c r="B22" s="11" t="s">
        <v>204</v>
      </c>
      <c r="C22" s="11">
        <v>0</v>
      </c>
      <c r="D22" s="11">
        <v>0</v>
      </c>
      <c r="E22" s="11">
        <f>D22*C22</f>
        <v>0</v>
      </c>
    </row>
    <row r="23" spans="1:5" ht="15" thickBot="1">
      <c r="A23" s="13"/>
      <c r="B23" s="11" t="s">
        <v>270</v>
      </c>
      <c r="C23" s="11">
        <v>0</v>
      </c>
      <c r="D23" s="11">
        <v>0</v>
      </c>
      <c r="E23" s="11">
        <f>D23*C23</f>
        <v>0</v>
      </c>
    </row>
    <row r="24" spans="1:5" ht="15.75" thickBot="1">
      <c r="A24" s="14"/>
      <c r="B24" s="35" t="s">
        <v>271</v>
      </c>
      <c r="C24" s="35"/>
      <c r="D24" s="35"/>
      <c r="E24" s="32">
        <f>E19+E20+E21+E23+E22</f>
        <v>0</v>
      </c>
    </row>
    <row r="25" spans="1:5" ht="15.75" thickBot="1">
      <c r="A25" s="14"/>
      <c r="B25" s="35" t="s">
        <v>10</v>
      </c>
      <c r="C25" s="35" t="s">
        <v>11</v>
      </c>
      <c r="D25" s="35" t="s">
        <v>11</v>
      </c>
      <c r="E25" s="32">
        <f>E24</f>
        <v>0</v>
      </c>
    </row>
  </sheetData>
  <sheetProtection/>
  <mergeCells count="15">
    <mergeCell ref="G6:J6"/>
    <mergeCell ref="A7:E7"/>
    <mergeCell ref="G1:J1"/>
    <mergeCell ref="G2:J2"/>
    <mergeCell ref="G3:J3"/>
    <mergeCell ref="G4:J4"/>
    <mergeCell ref="G5:J5"/>
    <mergeCell ref="A8:E8"/>
    <mergeCell ref="B10:C10"/>
    <mergeCell ref="B11:C11"/>
    <mergeCell ref="A12:B12"/>
    <mergeCell ref="B15:B16"/>
    <mergeCell ref="C15:C16"/>
    <mergeCell ref="D15:D16"/>
    <mergeCell ref="E15:E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5"/>
  <sheetViews>
    <sheetView tabSelected="1" zoomScalePageLayoutView="0" workbookViewId="0" topLeftCell="B1">
      <selection activeCell="B632" sqref="B632"/>
    </sheetView>
  </sheetViews>
  <sheetFormatPr defaultColWidth="9.140625" defaultRowHeight="15"/>
  <cols>
    <col min="2" max="2" width="35.7109375" style="0" customWidth="1"/>
    <col min="3" max="3" width="13.8515625" style="0" customWidth="1"/>
    <col min="4" max="4" width="16.7109375" style="0" customWidth="1"/>
    <col min="5" max="5" width="18.57421875" style="0" customWidth="1"/>
    <col min="6" max="7" width="17.8515625" style="0" customWidth="1"/>
    <col min="8" max="8" width="13.8515625" style="0" customWidth="1"/>
    <col min="9" max="9" width="12.00390625" style="0" customWidth="1"/>
    <col min="10" max="10" width="13.7109375" style="0" customWidth="1"/>
  </cols>
  <sheetData>
    <row r="1" spans="1:10" ht="11.25" customHeight="1">
      <c r="A1" s="1"/>
      <c r="G1" s="194"/>
      <c r="H1" s="194"/>
      <c r="I1" s="194"/>
      <c r="J1" s="194"/>
    </row>
    <row r="2" spans="1:10" ht="14.25" hidden="1">
      <c r="A2" s="1"/>
      <c r="G2" s="195"/>
      <c r="H2" s="195"/>
      <c r="I2" s="195"/>
      <c r="J2" s="195"/>
    </row>
    <row r="3" spans="1:10" ht="14.25" hidden="1">
      <c r="A3" s="1"/>
      <c r="G3" s="195"/>
      <c r="H3" s="195"/>
      <c r="I3" s="195"/>
      <c r="J3" s="195"/>
    </row>
    <row r="4" spans="1:10" ht="14.25" hidden="1">
      <c r="A4" s="1"/>
      <c r="G4" s="195"/>
      <c r="H4" s="195"/>
      <c r="I4" s="195"/>
      <c r="J4" s="195"/>
    </row>
    <row r="5" spans="1:10" ht="14.25" hidden="1">
      <c r="A5" s="1"/>
      <c r="G5" s="195"/>
      <c r="H5" s="195"/>
      <c r="I5" s="195"/>
      <c r="J5" s="195"/>
    </row>
    <row r="6" spans="1:10" ht="72" customHeight="1" hidden="1">
      <c r="A6" s="1"/>
      <c r="G6" s="141"/>
      <c r="H6" s="141"/>
      <c r="I6" s="141"/>
      <c r="J6" s="141"/>
    </row>
    <row r="7" spans="1:8" ht="23.25" customHeight="1">
      <c r="A7" s="182" t="s">
        <v>408</v>
      </c>
      <c r="B7" s="182"/>
      <c r="C7" s="182"/>
      <c r="D7" s="182"/>
      <c r="E7" s="182"/>
      <c r="F7" s="182"/>
      <c r="G7" s="182"/>
      <c r="H7" s="31"/>
    </row>
    <row r="8" ht="18">
      <c r="A8" s="22" t="s">
        <v>89</v>
      </c>
    </row>
    <row r="9" spans="1:3" ht="14.25">
      <c r="A9" s="2"/>
      <c r="B9" s="2"/>
      <c r="C9" s="2"/>
    </row>
    <row r="10" spans="1:3" ht="34.5" thickBot="1">
      <c r="A10" s="15" t="s">
        <v>2</v>
      </c>
      <c r="B10" s="187">
        <v>244221</v>
      </c>
      <c r="C10" s="188"/>
    </row>
    <row r="11" spans="1:3" ht="14.25">
      <c r="A11" s="16"/>
      <c r="B11" s="139"/>
      <c r="C11" s="139"/>
    </row>
    <row r="12" spans="1:3" ht="14.25" customHeight="1" thickBot="1">
      <c r="A12" s="140" t="s">
        <v>3</v>
      </c>
      <c r="B12" s="140"/>
      <c r="C12" s="73" t="s">
        <v>388</v>
      </c>
    </row>
    <row r="13" ht="15.75">
      <c r="A13" s="21" t="s">
        <v>90</v>
      </c>
    </row>
    <row r="14" spans="1:6" ht="14.25">
      <c r="A14" s="2"/>
      <c r="B14" s="2"/>
      <c r="C14" s="2"/>
      <c r="D14" s="2"/>
      <c r="E14" s="2"/>
      <c r="F14" s="2"/>
    </row>
    <row r="15" spans="1:6" ht="21" customHeight="1">
      <c r="A15" s="77" t="s">
        <v>34</v>
      </c>
      <c r="B15" s="47" t="s">
        <v>13</v>
      </c>
      <c r="C15" s="78" t="s">
        <v>157</v>
      </c>
      <c r="D15" s="78" t="s">
        <v>403</v>
      </c>
      <c r="E15" s="78" t="s">
        <v>404</v>
      </c>
      <c r="F15" s="79" t="s">
        <v>39</v>
      </c>
    </row>
    <row r="16" spans="1:6" ht="14.25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</row>
    <row r="17" spans="1:6" ht="17.25" customHeight="1">
      <c r="A17" s="33"/>
      <c r="B17" s="44" t="s">
        <v>94</v>
      </c>
      <c r="C17" s="33">
        <v>1</v>
      </c>
      <c r="D17" s="33">
        <v>12</v>
      </c>
      <c r="E17" s="33">
        <v>666.66</v>
      </c>
      <c r="F17" s="59">
        <v>8000</v>
      </c>
    </row>
    <row r="18" spans="1:6" ht="42.75" hidden="1">
      <c r="A18" s="33"/>
      <c r="B18" s="44" t="s">
        <v>95</v>
      </c>
      <c r="C18" s="33"/>
      <c r="D18" s="33"/>
      <c r="E18" s="33"/>
      <c r="F18" s="59"/>
    </row>
    <row r="19" spans="1:6" ht="14.25" hidden="1">
      <c r="A19" s="33"/>
      <c r="B19" s="44" t="s">
        <v>96</v>
      </c>
      <c r="C19" s="33"/>
      <c r="D19" s="33"/>
      <c r="E19" s="33"/>
      <c r="F19" s="59"/>
    </row>
    <row r="20" spans="1:6" ht="42.75" hidden="1">
      <c r="A20" s="33"/>
      <c r="B20" s="44" t="s">
        <v>97</v>
      </c>
      <c r="C20" s="33"/>
      <c r="D20" s="33"/>
      <c r="E20" s="33"/>
      <c r="F20" s="59"/>
    </row>
    <row r="21" spans="1:6" ht="18.75" customHeight="1" hidden="1" thickBot="1">
      <c r="A21" s="33"/>
      <c r="B21" s="44" t="s">
        <v>98</v>
      </c>
      <c r="C21" s="33"/>
      <c r="D21" s="33"/>
      <c r="E21" s="33"/>
      <c r="F21" s="59"/>
    </row>
    <row r="22" spans="1:6" ht="15" customHeight="1" hidden="1" thickBot="1">
      <c r="A22" s="33"/>
      <c r="B22" s="44" t="s">
        <v>99</v>
      </c>
      <c r="C22" s="33"/>
      <c r="D22" s="33"/>
      <c r="E22" s="33"/>
      <c r="F22" s="59"/>
    </row>
    <row r="23" spans="1:6" ht="17.25" customHeight="1" hidden="1" thickBot="1">
      <c r="A23" s="33"/>
      <c r="B23" s="44" t="s">
        <v>100</v>
      </c>
      <c r="C23" s="33">
        <v>0</v>
      </c>
      <c r="D23" s="33">
        <v>12</v>
      </c>
      <c r="E23" s="33">
        <v>1416.66</v>
      </c>
      <c r="F23" s="59">
        <v>0</v>
      </c>
    </row>
    <row r="24" spans="1:6" ht="15" customHeight="1" hidden="1" thickBot="1">
      <c r="A24" s="33"/>
      <c r="B24" s="44" t="s">
        <v>101</v>
      </c>
      <c r="C24" s="33"/>
      <c r="D24" s="33"/>
      <c r="E24" s="33"/>
      <c r="F24" s="59"/>
    </row>
    <row r="25" spans="1:6" ht="15" customHeight="1">
      <c r="A25" s="44"/>
      <c r="B25" s="33"/>
      <c r="C25" s="33"/>
      <c r="D25" s="33"/>
      <c r="E25" s="33"/>
      <c r="F25" s="59"/>
    </row>
    <row r="26" spans="1:6" ht="15">
      <c r="A26" s="44"/>
      <c r="B26" s="56" t="s">
        <v>324</v>
      </c>
      <c r="C26" s="33"/>
      <c r="D26" s="33"/>
      <c r="E26" s="33"/>
      <c r="F26" s="60">
        <f>F17+F23</f>
        <v>8000</v>
      </c>
    </row>
    <row r="27" spans="1:6" ht="15">
      <c r="A27" s="33"/>
      <c r="B27" s="47" t="s">
        <v>10</v>
      </c>
      <c r="C27" s="44" t="s">
        <v>11</v>
      </c>
      <c r="D27" s="44" t="s">
        <v>11</v>
      </c>
      <c r="E27" s="44" t="s">
        <v>11</v>
      </c>
      <c r="F27" s="60">
        <f>F26</f>
        <v>8000</v>
      </c>
    </row>
    <row r="28" ht="18" hidden="1">
      <c r="A28" s="22" t="s">
        <v>89</v>
      </c>
    </row>
    <row r="29" spans="1:3" ht="12" customHeight="1">
      <c r="A29" s="2"/>
      <c r="B29" s="2"/>
      <c r="C29" s="2"/>
    </row>
    <row r="30" spans="1:3" ht="27" customHeight="1" thickBot="1">
      <c r="A30" s="15" t="s">
        <v>2</v>
      </c>
      <c r="B30" s="201" t="s">
        <v>405</v>
      </c>
      <c r="C30" s="201"/>
    </row>
    <row r="31" spans="1:3" ht="18.75" customHeight="1">
      <c r="A31" s="16"/>
      <c r="B31" s="139"/>
      <c r="C31" s="139"/>
    </row>
    <row r="32" spans="1:3" ht="32.25" customHeight="1" thickBot="1">
      <c r="A32" s="140" t="s">
        <v>3</v>
      </c>
      <c r="B32" s="140"/>
      <c r="C32" s="42" t="s">
        <v>409</v>
      </c>
    </row>
    <row r="33" ht="23.25" customHeight="1">
      <c r="A33" s="21" t="s">
        <v>102</v>
      </c>
    </row>
    <row r="34" spans="1:5" ht="21" customHeight="1">
      <c r="A34" s="44" t="s">
        <v>5</v>
      </c>
      <c r="B34" s="175" t="s">
        <v>13</v>
      </c>
      <c r="C34" s="175" t="s">
        <v>103</v>
      </c>
      <c r="D34" s="175" t="s">
        <v>104</v>
      </c>
      <c r="E34" s="175" t="s">
        <v>105</v>
      </c>
    </row>
    <row r="35" spans="1:5" ht="23.25" customHeight="1">
      <c r="A35" s="44" t="s">
        <v>6</v>
      </c>
      <c r="B35" s="175"/>
      <c r="C35" s="175"/>
      <c r="D35" s="175"/>
      <c r="E35" s="175"/>
    </row>
    <row r="36" spans="1:5" ht="22.5" customHeight="1">
      <c r="A36" s="44">
        <v>1</v>
      </c>
      <c r="B36" s="44">
        <v>2</v>
      </c>
      <c r="C36" s="44">
        <v>3</v>
      </c>
      <c r="D36" s="44">
        <v>4</v>
      </c>
      <c r="E36" s="44">
        <v>5</v>
      </c>
    </row>
    <row r="37" spans="1:5" ht="30" customHeight="1">
      <c r="A37" s="33"/>
      <c r="B37" s="44" t="s">
        <v>106</v>
      </c>
      <c r="C37" s="33">
        <v>1</v>
      </c>
      <c r="D37" s="33">
        <v>6500</v>
      </c>
      <c r="E37" s="33">
        <f>C37*D37</f>
        <v>6500</v>
      </c>
    </row>
    <row r="38" spans="1:5" ht="25.5" customHeight="1" hidden="1" thickBot="1">
      <c r="A38" s="33"/>
      <c r="B38" s="44" t="s">
        <v>107</v>
      </c>
      <c r="C38" s="33"/>
      <c r="D38" s="33"/>
      <c r="E38" s="33">
        <f>C38*D38</f>
        <v>0</v>
      </c>
    </row>
    <row r="39" spans="1:5" ht="24.75" customHeight="1" hidden="1" thickBot="1">
      <c r="A39" s="44"/>
      <c r="B39" s="33"/>
      <c r="C39" s="33"/>
      <c r="D39" s="33"/>
      <c r="E39" s="33">
        <f>C39*D39</f>
        <v>0</v>
      </c>
    </row>
    <row r="40" spans="1:5" ht="21.75" customHeight="1">
      <c r="A40" s="44"/>
      <c r="B40" s="56" t="s">
        <v>410</v>
      </c>
      <c r="C40" s="56"/>
      <c r="D40" s="56"/>
      <c r="E40" s="56">
        <f>E37</f>
        <v>6500</v>
      </c>
    </row>
    <row r="41" spans="1:5" ht="16.5" customHeight="1">
      <c r="A41" s="33"/>
      <c r="B41" s="47" t="s">
        <v>10</v>
      </c>
      <c r="C41" s="56"/>
      <c r="D41" s="56"/>
      <c r="E41" s="56">
        <f>E40</f>
        <v>6500</v>
      </c>
    </row>
    <row r="42" ht="18">
      <c r="A42" s="22" t="s">
        <v>89</v>
      </c>
    </row>
    <row r="43" spans="1:3" ht="14.25">
      <c r="A43" s="2"/>
      <c r="B43" s="2"/>
      <c r="C43" s="2"/>
    </row>
    <row r="44" spans="1:3" ht="34.5" thickBot="1">
      <c r="A44" s="15" t="s">
        <v>2</v>
      </c>
      <c r="B44" s="196">
        <v>244223</v>
      </c>
      <c r="C44" s="197"/>
    </row>
    <row r="45" spans="1:3" ht="14.25">
      <c r="A45" s="16"/>
      <c r="B45" s="139"/>
      <c r="C45" s="139"/>
    </row>
    <row r="46" spans="1:3" ht="15.75" customHeight="1" thickBot="1">
      <c r="A46" s="200" t="s">
        <v>3</v>
      </c>
      <c r="B46" s="200"/>
      <c r="C46" s="42" t="s">
        <v>383</v>
      </c>
    </row>
    <row r="47" ht="15.75">
      <c r="A47" s="21" t="s">
        <v>108</v>
      </c>
    </row>
    <row r="48" spans="1:7" ht="14.25" customHeight="1">
      <c r="A48" s="37" t="s">
        <v>5</v>
      </c>
      <c r="B48" s="191" t="s">
        <v>60</v>
      </c>
      <c r="C48" s="191"/>
      <c r="D48" s="163" t="s">
        <v>109</v>
      </c>
      <c r="E48" s="163" t="s">
        <v>110</v>
      </c>
      <c r="F48" s="163" t="s">
        <v>111</v>
      </c>
      <c r="G48" s="163" t="s">
        <v>169</v>
      </c>
    </row>
    <row r="49" spans="1:7" ht="13.5" customHeight="1">
      <c r="A49" s="37" t="s">
        <v>6</v>
      </c>
      <c r="B49" s="191"/>
      <c r="C49" s="191"/>
      <c r="D49" s="163"/>
      <c r="E49" s="163"/>
      <c r="F49" s="163"/>
      <c r="G49" s="163"/>
    </row>
    <row r="50" spans="1:7" ht="14.25">
      <c r="A50" s="44">
        <v>1</v>
      </c>
      <c r="B50" s="175">
        <v>2</v>
      </c>
      <c r="C50" s="175"/>
      <c r="D50" s="44">
        <v>4</v>
      </c>
      <c r="E50" s="44">
        <v>5</v>
      </c>
      <c r="F50" s="44">
        <v>6</v>
      </c>
      <c r="G50" s="44">
        <v>6</v>
      </c>
    </row>
    <row r="51" spans="1:7" ht="18" customHeight="1">
      <c r="A51" s="33"/>
      <c r="B51" s="175" t="s">
        <v>443</v>
      </c>
      <c r="C51" s="175"/>
      <c r="D51" s="33">
        <v>359013.157</v>
      </c>
      <c r="E51" s="33">
        <v>7.6</v>
      </c>
      <c r="F51" s="33"/>
      <c r="G51" s="59">
        <v>750000</v>
      </c>
    </row>
    <row r="52" spans="1:7" ht="0.75" customHeight="1" hidden="1" thickBot="1">
      <c r="A52" s="33"/>
      <c r="B52" s="167" t="s">
        <v>113</v>
      </c>
      <c r="C52" s="167"/>
      <c r="D52" s="33"/>
      <c r="E52" s="33"/>
      <c r="F52" s="33"/>
      <c r="G52" s="59"/>
    </row>
    <row r="53" spans="1:7" ht="15" customHeight="1" hidden="1" thickBot="1">
      <c r="A53" s="44"/>
      <c r="B53" s="190"/>
      <c r="C53" s="190"/>
      <c r="D53" s="33"/>
      <c r="E53" s="33"/>
      <c r="F53" s="33"/>
      <c r="G53" s="59">
        <f aca="true" t="shared" si="0" ref="G53:G66">D53*E53*(F53+100)</f>
        <v>0</v>
      </c>
    </row>
    <row r="54" spans="1:7" ht="3.75" customHeight="1" hidden="1" thickBot="1">
      <c r="A54" s="44"/>
      <c r="B54" s="190"/>
      <c r="C54" s="190"/>
      <c r="D54" s="33"/>
      <c r="E54" s="33"/>
      <c r="F54" s="33"/>
      <c r="G54" s="59">
        <f t="shared" si="0"/>
        <v>0</v>
      </c>
    </row>
    <row r="55" spans="1:7" ht="16.5" customHeight="1">
      <c r="A55" s="33"/>
      <c r="B55" s="175" t="s">
        <v>442</v>
      </c>
      <c r="C55" s="175"/>
      <c r="D55" s="33">
        <v>284.47528</v>
      </c>
      <c r="E55" s="33">
        <v>2306</v>
      </c>
      <c r="F55" s="33"/>
      <c r="G55" s="59">
        <v>70000</v>
      </c>
    </row>
    <row r="56" spans="1:7" ht="16.5" customHeight="1" hidden="1" thickBot="1">
      <c r="A56" s="33"/>
      <c r="B56" s="167" t="s">
        <v>113</v>
      </c>
      <c r="C56" s="167"/>
      <c r="D56" s="33"/>
      <c r="E56" s="33"/>
      <c r="F56" s="33"/>
      <c r="G56" s="59"/>
    </row>
    <row r="57" spans="1:7" ht="18.75" customHeight="1" hidden="1" thickBot="1">
      <c r="A57" s="44"/>
      <c r="B57" s="190"/>
      <c r="C57" s="190"/>
      <c r="D57" s="33"/>
      <c r="E57" s="33"/>
      <c r="F57" s="33"/>
      <c r="G57" s="59">
        <f t="shared" si="0"/>
        <v>0</v>
      </c>
    </row>
    <row r="58" spans="1:7" ht="21" customHeight="1" hidden="1" thickBot="1">
      <c r="A58" s="44"/>
      <c r="B58" s="190"/>
      <c r="C58" s="190"/>
      <c r="D58" s="33"/>
      <c r="E58" s="33"/>
      <c r="F58" s="33"/>
      <c r="G58" s="59">
        <f t="shared" si="0"/>
        <v>0</v>
      </c>
    </row>
    <row r="59" spans="1:7" ht="22.5" customHeight="1" hidden="1" thickBot="1">
      <c r="A59" s="33"/>
      <c r="B59" s="175" t="s">
        <v>115</v>
      </c>
      <c r="C59" s="175"/>
      <c r="D59" s="33"/>
      <c r="E59" s="33"/>
      <c r="F59" s="33"/>
      <c r="G59" s="59">
        <f t="shared" si="0"/>
        <v>0</v>
      </c>
    </row>
    <row r="60" spans="1:7" ht="18" customHeight="1" hidden="1" thickBot="1">
      <c r="A60" s="33"/>
      <c r="B60" s="167" t="s">
        <v>113</v>
      </c>
      <c r="C60" s="167"/>
      <c r="D60" s="33"/>
      <c r="E60" s="33"/>
      <c r="F60" s="33"/>
      <c r="G60" s="59"/>
    </row>
    <row r="61" spans="1:7" ht="15.75" customHeight="1" hidden="1" thickBot="1">
      <c r="A61" s="44"/>
      <c r="B61" s="190"/>
      <c r="C61" s="190"/>
      <c r="D61" s="33"/>
      <c r="E61" s="33"/>
      <c r="F61" s="33"/>
      <c r="G61" s="59">
        <f t="shared" si="0"/>
        <v>0</v>
      </c>
    </row>
    <row r="62" spans="1:7" ht="18.75" customHeight="1" hidden="1" thickBot="1">
      <c r="A62" s="44"/>
      <c r="B62" s="190"/>
      <c r="C62" s="190"/>
      <c r="D62" s="33"/>
      <c r="E62" s="33"/>
      <c r="F62" s="33"/>
      <c r="G62" s="59">
        <f t="shared" si="0"/>
        <v>0</v>
      </c>
    </row>
    <row r="63" spans="1:7" ht="18.75" customHeight="1">
      <c r="A63" s="33"/>
      <c r="B63" s="175" t="s">
        <v>168</v>
      </c>
      <c r="C63" s="175"/>
      <c r="D63" s="33">
        <v>54</v>
      </c>
      <c r="E63" s="33">
        <v>10.28</v>
      </c>
      <c r="F63" s="33"/>
      <c r="G63" s="59">
        <v>20075</v>
      </c>
    </row>
    <row r="64" spans="1:7" ht="23.25" customHeight="1" hidden="1" thickBot="1">
      <c r="A64" s="33"/>
      <c r="B64" s="167" t="s">
        <v>113</v>
      </c>
      <c r="C64" s="167"/>
      <c r="D64" s="33"/>
      <c r="E64" s="33"/>
      <c r="F64" s="33"/>
      <c r="G64" s="59"/>
    </row>
    <row r="65" spans="1:7" ht="21" customHeight="1" hidden="1" thickBot="1">
      <c r="A65" s="44"/>
      <c r="B65" s="190"/>
      <c r="C65" s="190"/>
      <c r="D65" s="33"/>
      <c r="E65" s="33"/>
      <c r="F65" s="33"/>
      <c r="G65" s="59">
        <f t="shared" si="0"/>
        <v>0</v>
      </c>
    </row>
    <row r="66" spans="1:7" ht="13.5" customHeight="1" hidden="1" thickBot="1">
      <c r="A66" s="44"/>
      <c r="B66" s="190"/>
      <c r="C66" s="190"/>
      <c r="D66" s="33"/>
      <c r="E66" s="33"/>
      <c r="F66" s="33"/>
      <c r="G66" s="59">
        <f t="shared" si="0"/>
        <v>0</v>
      </c>
    </row>
    <row r="67" spans="1:7" ht="15.75" customHeight="1">
      <c r="A67" s="33"/>
      <c r="B67" s="175" t="s">
        <v>116</v>
      </c>
      <c r="C67" s="175"/>
      <c r="D67" s="33">
        <v>54</v>
      </c>
      <c r="E67" s="33">
        <v>10.18</v>
      </c>
      <c r="F67" s="33"/>
      <c r="G67" s="59">
        <v>16425</v>
      </c>
    </row>
    <row r="68" spans="1:7" ht="17.25" customHeight="1" hidden="1" thickBot="1">
      <c r="A68" s="33"/>
      <c r="B68" s="167" t="s">
        <v>113</v>
      </c>
      <c r="C68" s="167"/>
      <c r="D68" s="33"/>
      <c r="E68" s="33"/>
      <c r="F68" s="33"/>
      <c r="G68" s="59"/>
    </row>
    <row r="69" spans="1:7" ht="19.5" customHeight="1" hidden="1" thickBot="1">
      <c r="A69" s="44"/>
      <c r="B69" s="190"/>
      <c r="C69" s="190"/>
      <c r="D69" s="33"/>
      <c r="E69" s="33"/>
      <c r="F69" s="33"/>
      <c r="G69" s="59"/>
    </row>
    <row r="70" spans="1:7" ht="24" customHeight="1" hidden="1" thickBot="1">
      <c r="A70" s="44"/>
      <c r="B70" s="190"/>
      <c r="C70" s="190"/>
      <c r="D70" s="33"/>
      <c r="E70" s="33"/>
      <c r="F70" s="33"/>
      <c r="G70" s="59"/>
    </row>
    <row r="71" spans="1:7" ht="15">
      <c r="A71" s="44"/>
      <c r="B71" s="165" t="s">
        <v>266</v>
      </c>
      <c r="C71" s="165"/>
      <c r="D71" s="33"/>
      <c r="E71" s="33"/>
      <c r="F71" s="33"/>
      <c r="G71" s="60">
        <f>G51+G55+G63+G67</f>
        <v>856500</v>
      </c>
    </row>
    <row r="72" spans="1:7" ht="15">
      <c r="A72" s="33"/>
      <c r="B72" s="169" t="s">
        <v>10</v>
      </c>
      <c r="C72" s="169"/>
      <c r="D72" s="44" t="s">
        <v>11</v>
      </c>
      <c r="E72" s="44" t="s">
        <v>11</v>
      </c>
      <c r="F72" s="44" t="s">
        <v>11</v>
      </c>
      <c r="G72" s="60">
        <f>G71</f>
        <v>856500</v>
      </c>
    </row>
    <row r="73" spans="1:7" ht="12.75" customHeight="1">
      <c r="A73" s="75"/>
      <c r="B73" s="61"/>
      <c r="C73" s="61"/>
      <c r="D73" s="36"/>
      <c r="E73" s="36"/>
      <c r="F73" s="36"/>
      <c r="G73" s="71"/>
    </row>
    <row r="74" ht="15" hidden="1">
      <c r="A74" s="20" t="s">
        <v>89</v>
      </c>
    </row>
    <row r="75" spans="1:3" ht="14.25" hidden="1">
      <c r="A75" s="2"/>
      <c r="B75" s="2"/>
      <c r="C75" s="2"/>
    </row>
    <row r="76" spans="1:3" ht="34.5" hidden="1" thickBot="1">
      <c r="A76" s="15" t="s">
        <v>2</v>
      </c>
      <c r="B76" s="138"/>
      <c r="C76" s="138"/>
    </row>
    <row r="77" spans="1:3" ht="14.25" hidden="1">
      <c r="A77" s="16"/>
      <c r="B77" s="139"/>
      <c r="C77" s="139"/>
    </row>
    <row r="78" spans="1:3" ht="15" hidden="1" thickBot="1">
      <c r="A78" s="140" t="s">
        <v>3</v>
      </c>
      <c r="B78" s="140"/>
      <c r="C78" s="17"/>
    </row>
    <row r="79" ht="15" hidden="1">
      <c r="A79" s="20" t="s">
        <v>117</v>
      </c>
    </row>
    <row r="80" spans="1:6" ht="14.25" hidden="1">
      <c r="A80" s="5" t="s">
        <v>5</v>
      </c>
      <c r="B80" s="144" t="s">
        <v>60</v>
      </c>
      <c r="C80" s="145"/>
      <c r="D80" s="122" t="s">
        <v>118</v>
      </c>
      <c r="E80" s="122" t="s">
        <v>119</v>
      </c>
      <c r="F80" s="122" t="s">
        <v>120</v>
      </c>
    </row>
    <row r="81" spans="1:6" ht="15" hidden="1" thickBot="1">
      <c r="A81" s="13" t="s">
        <v>6</v>
      </c>
      <c r="B81" s="149"/>
      <c r="C81" s="150"/>
      <c r="D81" s="123"/>
      <c r="E81" s="123"/>
      <c r="F81" s="123"/>
    </row>
    <row r="82" spans="1:6" ht="15" hidden="1" thickBot="1">
      <c r="A82" s="13">
        <v>1</v>
      </c>
      <c r="B82" s="134">
        <v>2</v>
      </c>
      <c r="C82" s="135"/>
      <c r="D82" s="12">
        <v>4</v>
      </c>
      <c r="E82" s="12">
        <v>5</v>
      </c>
      <c r="F82" s="12">
        <v>6</v>
      </c>
    </row>
    <row r="83" spans="1:6" ht="15" hidden="1" thickBot="1">
      <c r="A83" s="14"/>
      <c r="B83" s="134" t="s">
        <v>121</v>
      </c>
      <c r="C83" s="135"/>
      <c r="D83" s="12" t="s">
        <v>11</v>
      </c>
      <c r="E83" s="12" t="s">
        <v>11</v>
      </c>
      <c r="F83" s="11"/>
    </row>
    <row r="84" spans="1:6" ht="15" hidden="1" thickBot="1">
      <c r="A84" s="14"/>
      <c r="B84" s="132" t="s">
        <v>113</v>
      </c>
      <c r="C84" s="133"/>
      <c r="D84" s="11"/>
      <c r="E84" s="11"/>
      <c r="F84" s="11"/>
    </row>
    <row r="85" spans="1:6" ht="15" hidden="1" thickBot="1">
      <c r="A85" s="13"/>
      <c r="B85" s="136"/>
      <c r="C85" s="137"/>
      <c r="D85" s="11"/>
      <c r="E85" s="11"/>
      <c r="F85" s="11"/>
    </row>
    <row r="86" spans="1:6" ht="15" hidden="1" thickBot="1">
      <c r="A86" s="13"/>
      <c r="B86" s="136"/>
      <c r="C86" s="137"/>
      <c r="D86" s="11"/>
      <c r="E86" s="11"/>
      <c r="F86" s="11"/>
    </row>
    <row r="87" spans="1:6" ht="15" hidden="1" thickBot="1">
      <c r="A87" s="14"/>
      <c r="B87" s="134" t="s">
        <v>122</v>
      </c>
      <c r="C87" s="135"/>
      <c r="D87" s="12" t="s">
        <v>11</v>
      </c>
      <c r="E87" s="12" t="s">
        <v>11</v>
      </c>
      <c r="F87" s="11"/>
    </row>
    <row r="88" spans="1:6" ht="15" hidden="1" thickBot="1">
      <c r="A88" s="14"/>
      <c r="B88" s="132" t="s">
        <v>113</v>
      </c>
      <c r="C88" s="133"/>
      <c r="D88" s="11"/>
      <c r="E88" s="11"/>
      <c r="F88" s="11"/>
    </row>
    <row r="89" spans="1:6" ht="15" hidden="1" thickBot="1">
      <c r="A89" s="13"/>
      <c r="B89" s="136"/>
      <c r="C89" s="137"/>
      <c r="D89" s="11"/>
      <c r="E89" s="11"/>
      <c r="F89" s="11"/>
    </row>
    <row r="90" spans="1:6" ht="15" hidden="1" thickBot="1">
      <c r="A90" s="13"/>
      <c r="B90" s="136"/>
      <c r="C90" s="137"/>
      <c r="D90" s="11"/>
      <c r="E90" s="11"/>
      <c r="F90" s="11"/>
    </row>
    <row r="91" spans="1:6" ht="15" hidden="1" thickBot="1">
      <c r="A91" s="13"/>
      <c r="B91" s="136"/>
      <c r="C91" s="137"/>
      <c r="D91" s="11"/>
      <c r="E91" s="11"/>
      <c r="F91" s="11"/>
    </row>
    <row r="92" spans="1:6" ht="15" hidden="1" thickBot="1">
      <c r="A92" s="13"/>
      <c r="B92" s="136"/>
      <c r="C92" s="137"/>
      <c r="D92" s="11"/>
      <c r="E92" s="11"/>
      <c r="F92" s="11"/>
    </row>
    <row r="93" spans="1:6" ht="15" hidden="1" thickBot="1">
      <c r="A93" s="14"/>
      <c r="B93" s="134" t="s">
        <v>10</v>
      </c>
      <c r="C93" s="135"/>
      <c r="D93" s="12" t="s">
        <v>11</v>
      </c>
      <c r="E93" s="12" t="s">
        <v>11</v>
      </c>
      <c r="F93" s="12" t="s">
        <v>11</v>
      </c>
    </row>
    <row r="94" ht="15">
      <c r="A94" s="20" t="s">
        <v>89</v>
      </c>
    </row>
    <row r="95" spans="1:3" ht="12" customHeight="1">
      <c r="A95" s="2"/>
      <c r="B95" s="2"/>
      <c r="C95" s="2"/>
    </row>
    <row r="96" spans="1:3" ht="21.75" customHeight="1" thickBot="1">
      <c r="A96" s="15" t="s">
        <v>2</v>
      </c>
      <c r="B96" s="196">
        <v>244225</v>
      </c>
      <c r="C96" s="197"/>
    </row>
    <row r="97" spans="1:3" ht="14.25">
      <c r="A97" s="16"/>
      <c r="B97" s="139"/>
      <c r="C97" s="139"/>
    </row>
    <row r="98" spans="1:3" ht="15.75" customHeight="1" thickBot="1">
      <c r="A98" s="140" t="s">
        <v>3</v>
      </c>
      <c r="B98" s="140"/>
      <c r="C98" s="42" t="s">
        <v>406</v>
      </c>
    </row>
    <row r="99" ht="15">
      <c r="A99" s="20" t="s">
        <v>123</v>
      </c>
    </row>
    <row r="100" spans="1:6" ht="33.75" customHeight="1">
      <c r="A100" s="37" t="s">
        <v>34</v>
      </c>
      <c r="B100" s="191" t="s">
        <v>13</v>
      </c>
      <c r="C100" s="191"/>
      <c r="D100" s="37" t="s">
        <v>124</v>
      </c>
      <c r="E100" s="80" t="s">
        <v>407</v>
      </c>
      <c r="F100" s="69" t="s">
        <v>126</v>
      </c>
    </row>
    <row r="101" spans="1:6" ht="14.25">
      <c r="A101" s="44">
        <v>1</v>
      </c>
      <c r="B101" s="175">
        <v>2</v>
      </c>
      <c r="C101" s="175"/>
      <c r="D101" s="44">
        <v>3</v>
      </c>
      <c r="E101" s="44">
        <v>4</v>
      </c>
      <c r="F101" s="44">
        <v>5</v>
      </c>
    </row>
    <row r="102" spans="1:6" ht="28.5" customHeight="1">
      <c r="A102" s="44">
        <v>1</v>
      </c>
      <c r="B102" s="175" t="s">
        <v>127</v>
      </c>
      <c r="C102" s="175"/>
      <c r="D102" s="44" t="s">
        <v>11</v>
      </c>
      <c r="E102" s="44" t="s">
        <v>11</v>
      </c>
      <c r="F102" s="60">
        <f>F105+F106</f>
        <v>13752</v>
      </c>
    </row>
    <row r="103" spans="1:6" ht="20.25" customHeight="1" hidden="1" thickBot="1">
      <c r="A103" s="33"/>
      <c r="B103" s="177" t="s">
        <v>9</v>
      </c>
      <c r="C103" s="177"/>
      <c r="D103" s="33"/>
      <c r="E103" s="33"/>
      <c r="F103" s="59"/>
    </row>
    <row r="104" spans="1:6" ht="21.75" customHeight="1" hidden="1" thickBot="1">
      <c r="A104" s="33"/>
      <c r="B104" s="177" t="s">
        <v>128</v>
      </c>
      <c r="C104" s="177"/>
      <c r="D104" s="33"/>
      <c r="E104" s="33"/>
      <c r="F104" s="59"/>
    </row>
    <row r="105" spans="1:6" ht="26.25" customHeight="1">
      <c r="A105" s="33"/>
      <c r="B105" s="177" t="s">
        <v>129</v>
      </c>
      <c r="C105" s="177"/>
      <c r="D105" s="33">
        <v>4</v>
      </c>
      <c r="E105" s="33">
        <v>3438</v>
      </c>
      <c r="F105" s="59">
        <f>E105*D105</f>
        <v>13752</v>
      </c>
    </row>
    <row r="106" spans="1:6" ht="24.75" customHeight="1" hidden="1" thickBot="1">
      <c r="A106" s="33"/>
      <c r="B106" s="177" t="s">
        <v>130</v>
      </c>
      <c r="C106" s="177"/>
      <c r="D106" s="33">
        <v>4</v>
      </c>
      <c r="E106" s="33">
        <v>0</v>
      </c>
      <c r="F106" s="59">
        <f>E106*D106</f>
        <v>0</v>
      </c>
    </row>
    <row r="107" spans="1:6" ht="37.5" customHeight="1" hidden="1" thickBot="1">
      <c r="A107" s="33"/>
      <c r="B107" s="177" t="s">
        <v>131</v>
      </c>
      <c r="C107" s="177"/>
      <c r="D107" s="33"/>
      <c r="E107" s="33"/>
      <c r="F107" s="59"/>
    </row>
    <row r="108" spans="1:6" ht="16.5" customHeight="1" hidden="1" thickBot="1">
      <c r="A108" s="44"/>
      <c r="B108" s="190"/>
      <c r="C108" s="190"/>
      <c r="D108" s="33"/>
      <c r="E108" s="33"/>
      <c r="F108" s="59"/>
    </row>
    <row r="109" spans="1:6" ht="27.75" customHeight="1" hidden="1">
      <c r="A109" s="44">
        <v>2</v>
      </c>
      <c r="B109" s="175" t="s">
        <v>132</v>
      </c>
      <c r="C109" s="175"/>
      <c r="D109" s="44" t="s">
        <v>11</v>
      </c>
      <c r="E109" s="44" t="s">
        <v>11</v>
      </c>
      <c r="F109" s="60">
        <f>F112+F113+F111</f>
        <v>0</v>
      </c>
    </row>
    <row r="110" spans="1:6" ht="15.75" customHeight="1" hidden="1">
      <c r="A110" s="33"/>
      <c r="B110" s="177" t="s">
        <v>9</v>
      </c>
      <c r="C110" s="177"/>
      <c r="D110" s="33"/>
      <c r="E110" s="33"/>
      <c r="F110" s="59"/>
    </row>
    <row r="111" spans="1:6" ht="18" customHeight="1" hidden="1">
      <c r="A111" s="33"/>
      <c r="B111" s="177" t="s">
        <v>323</v>
      </c>
      <c r="C111" s="177"/>
      <c r="D111" s="33">
        <v>5</v>
      </c>
      <c r="E111" s="33">
        <v>0</v>
      </c>
      <c r="F111" s="59">
        <v>0</v>
      </c>
    </row>
    <row r="112" spans="1:6" ht="16.5" customHeight="1" hidden="1">
      <c r="A112" s="33"/>
      <c r="B112" s="177" t="s">
        <v>273</v>
      </c>
      <c r="C112" s="177"/>
      <c r="D112" s="33">
        <v>2</v>
      </c>
      <c r="E112" s="33">
        <v>0</v>
      </c>
      <c r="F112" s="59">
        <f>E112*D112</f>
        <v>0</v>
      </c>
    </row>
    <row r="113" spans="1:6" ht="14.25" customHeight="1" hidden="1" thickBot="1">
      <c r="A113" s="44">
        <v>3</v>
      </c>
      <c r="B113" s="190" t="s">
        <v>274</v>
      </c>
      <c r="C113" s="190"/>
      <c r="D113" s="33">
        <v>0</v>
      </c>
      <c r="E113" s="33">
        <v>1212</v>
      </c>
      <c r="F113" s="59">
        <f>E113*D113</f>
        <v>0</v>
      </c>
    </row>
    <row r="114" spans="1:6" ht="23.25" customHeight="1" hidden="1" thickBot="1">
      <c r="A114" s="44">
        <v>3</v>
      </c>
      <c r="B114" s="175" t="s">
        <v>135</v>
      </c>
      <c r="C114" s="175"/>
      <c r="D114" s="44" t="s">
        <v>11</v>
      </c>
      <c r="E114" s="44" t="s">
        <v>11</v>
      </c>
      <c r="F114" s="59"/>
    </row>
    <row r="115" spans="1:6" ht="21.75" customHeight="1" hidden="1" thickBot="1">
      <c r="A115" s="33"/>
      <c r="B115" s="177" t="s">
        <v>9</v>
      </c>
      <c r="C115" s="177"/>
      <c r="D115" s="33"/>
      <c r="E115" s="33"/>
      <c r="F115" s="59"/>
    </row>
    <row r="116" spans="1:6" ht="25.5" customHeight="1" hidden="1" thickBot="1">
      <c r="A116" s="33"/>
      <c r="B116" s="177" t="s">
        <v>136</v>
      </c>
      <c r="C116" s="177"/>
      <c r="D116" s="33"/>
      <c r="E116" s="33"/>
      <c r="F116" s="59"/>
    </row>
    <row r="117" spans="1:6" ht="24.75" customHeight="1" hidden="1" thickBot="1">
      <c r="A117" s="33"/>
      <c r="B117" s="177" t="s">
        <v>137</v>
      </c>
      <c r="C117" s="177"/>
      <c r="D117" s="33"/>
      <c r="E117" s="33"/>
      <c r="F117" s="59"/>
    </row>
    <row r="118" spans="1:6" ht="17.25" customHeight="1" hidden="1" thickBot="1">
      <c r="A118" s="44"/>
      <c r="B118" s="190"/>
      <c r="C118" s="190"/>
      <c r="D118" s="33"/>
      <c r="E118" s="33"/>
      <c r="F118" s="59"/>
    </row>
    <row r="119" spans="1:6" ht="19.5" customHeight="1" hidden="1" thickBot="1">
      <c r="A119" s="44">
        <v>2</v>
      </c>
      <c r="B119" s="175" t="s">
        <v>138</v>
      </c>
      <c r="C119" s="175"/>
      <c r="D119" s="44" t="s">
        <v>11</v>
      </c>
      <c r="E119" s="44" t="s">
        <v>11</v>
      </c>
      <c r="F119" s="60">
        <f>F123+F121+F122</f>
        <v>0</v>
      </c>
    </row>
    <row r="120" spans="1:6" ht="19.5" customHeight="1" hidden="1" thickBot="1">
      <c r="A120" s="33"/>
      <c r="B120" s="177" t="s">
        <v>9</v>
      </c>
      <c r="C120" s="177"/>
      <c r="D120" s="33"/>
      <c r="E120" s="33"/>
      <c r="F120" s="59"/>
    </row>
    <row r="121" spans="1:6" ht="21.75" customHeight="1" hidden="1" thickBot="1">
      <c r="A121" s="44"/>
      <c r="B121" s="190" t="s">
        <v>196</v>
      </c>
      <c r="C121" s="190"/>
      <c r="D121" s="33">
        <v>1</v>
      </c>
      <c r="E121" s="33">
        <v>0</v>
      </c>
      <c r="F121" s="59">
        <f>E121*D121</f>
        <v>0</v>
      </c>
    </row>
    <row r="122" spans="1:6" ht="21.75" customHeight="1" hidden="1" thickBot="1">
      <c r="A122" s="44"/>
      <c r="B122" s="190" t="s">
        <v>207</v>
      </c>
      <c r="C122" s="190"/>
      <c r="D122" s="33">
        <v>1</v>
      </c>
      <c r="E122" s="33">
        <v>0</v>
      </c>
      <c r="F122" s="59">
        <f>E122*D122</f>
        <v>0</v>
      </c>
    </row>
    <row r="123" spans="1:6" ht="19.5" customHeight="1" hidden="1" thickBot="1">
      <c r="A123" s="44"/>
      <c r="B123" s="190" t="s">
        <v>208</v>
      </c>
      <c r="C123" s="190"/>
      <c r="D123" s="33">
        <v>1</v>
      </c>
      <c r="E123" s="33">
        <v>0</v>
      </c>
      <c r="F123" s="59">
        <f>E123*D123</f>
        <v>0</v>
      </c>
    </row>
    <row r="124" spans="1:6" ht="18.75" customHeight="1">
      <c r="A124" s="44"/>
      <c r="B124" s="190" t="s">
        <v>205</v>
      </c>
      <c r="C124" s="190"/>
      <c r="D124" s="33">
        <v>12</v>
      </c>
      <c r="E124" s="33">
        <v>3191.9</v>
      </c>
      <c r="F124" s="93">
        <v>38303</v>
      </c>
    </row>
    <row r="125" spans="1:6" ht="22.5" customHeight="1" hidden="1" thickBot="1">
      <c r="A125" s="44"/>
      <c r="B125" s="190" t="s">
        <v>195</v>
      </c>
      <c r="C125" s="190"/>
      <c r="D125" s="33">
        <v>12</v>
      </c>
      <c r="E125" s="33">
        <v>0</v>
      </c>
      <c r="F125" s="93">
        <f>E125*D125</f>
        <v>0</v>
      </c>
    </row>
    <row r="126" spans="1:6" ht="17.25" customHeight="1" hidden="1" thickBot="1">
      <c r="A126" s="44"/>
      <c r="B126" s="190" t="s">
        <v>206</v>
      </c>
      <c r="C126" s="190"/>
      <c r="D126" s="33">
        <v>12</v>
      </c>
      <c r="E126" s="33">
        <v>0</v>
      </c>
      <c r="F126" s="93">
        <f>E126*D126</f>
        <v>0</v>
      </c>
    </row>
    <row r="127" spans="1:6" ht="18.75" customHeight="1">
      <c r="A127" s="44"/>
      <c r="B127" s="190" t="s">
        <v>195</v>
      </c>
      <c r="C127" s="190"/>
      <c r="D127" s="33">
        <v>12</v>
      </c>
      <c r="E127" s="33">
        <v>3025</v>
      </c>
      <c r="F127" s="93">
        <f>E127*D127</f>
        <v>36300</v>
      </c>
    </row>
    <row r="128" spans="1:6" ht="15" customHeight="1">
      <c r="A128" s="44"/>
      <c r="B128" s="100" t="s">
        <v>266</v>
      </c>
      <c r="C128" s="101"/>
      <c r="D128" s="89"/>
      <c r="E128" s="89"/>
      <c r="F128" s="99">
        <f>F102+F109+F125+F127+F124</f>
        <v>88355</v>
      </c>
    </row>
    <row r="129" spans="1:6" ht="26.25" customHeight="1">
      <c r="A129" s="44">
        <v>1</v>
      </c>
      <c r="B129" s="175" t="s">
        <v>127</v>
      </c>
      <c r="C129" s="175"/>
      <c r="D129" s="44" t="s">
        <v>11</v>
      </c>
      <c r="E129" s="44" t="s">
        <v>11</v>
      </c>
      <c r="F129" s="81">
        <f>F132+F133</f>
        <v>8365</v>
      </c>
    </row>
    <row r="130" spans="1:6" ht="23.25" customHeight="1" hidden="1" thickBot="1">
      <c r="A130" s="33"/>
      <c r="B130" s="177" t="s">
        <v>9</v>
      </c>
      <c r="C130" s="177"/>
      <c r="D130" s="33"/>
      <c r="E130" s="33"/>
      <c r="F130" s="82"/>
    </row>
    <row r="131" spans="1:6" ht="24.75" customHeight="1" hidden="1" thickBot="1">
      <c r="A131" s="33"/>
      <c r="B131" s="177" t="s">
        <v>128</v>
      </c>
      <c r="C131" s="177"/>
      <c r="D131" s="33"/>
      <c r="E131" s="33"/>
      <c r="F131" s="82"/>
    </row>
    <row r="132" spans="1:6" ht="30.75" customHeight="1" hidden="1" thickBot="1">
      <c r="A132" s="33"/>
      <c r="B132" s="177" t="s">
        <v>129</v>
      </c>
      <c r="C132" s="177"/>
      <c r="D132" s="33">
        <v>4</v>
      </c>
      <c r="E132" s="33">
        <v>0</v>
      </c>
      <c r="F132" s="82">
        <f>E132*D132</f>
        <v>0</v>
      </c>
    </row>
    <row r="133" spans="1:6" ht="21" customHeight="1">
      <c r="A133" s="33"/>
      <c r="B133" s="177" t="s">
        <v>130</v>
      </c>
      <c r="C133" s="177"/>
      <c r="D133" s="33">
        <v>4</v>
      </c>
      <c r="E133" s="33">
        <v>2091.25</v>
      </c>
      <c r="F133" s="82">
        <f>E133*D133</f>
        <v>8365</v>
      </c>
    </row>
    <row r="134" spans="1:6" ht="32.25" customHeight="1" hidden="1" thickBot="1">
      <c r="A134" s="33"/>
      <c r="B134" s="177" t="s">
        <v>131</v>
      </c>
      <c r="C134" s="177"/>
      <c r="D134" s="33"/>
      <c r="E134" s="33"/>
      <c r="F134" s="82"/>
    </row>
    <row r="135" spans="1:6" ht="28.5" customHeight="1" hidden="1" thickBot="1">
      <c r="A135" s="44"/>
      <c r="B135" s="190"/>
      <c r="C135" s="190"/>
      <c r="D135" s="33"/>
      <c r="E135" s="33"/>
      <c r="F135" s="82"/>
    </row>
    <row r="136" spans="1:6" ht="35.25" customHeight="1" hidden="1" thickBot="1">
      <c r="A136" s="44">
        <v>2</v>
      </c>
      <c r="B136" s="175" t="s">
        <v>132</v>
      </c>
      <c r="C136" s="175"/>
      <c r="D136" s="44" t="s">
        <v>11</v>
      </c>
      <c r="E136" s="44" t="s">
        <v>11</v>
      </c>
      <c r="F136" s="82"/>
    </row>
    <row r="137" spans="1:6" ht="23.25" customHeight="1" hidden="1" thickBot="1">
      <c r="A137" s="33"/>
      <c r="B137" s="177" t="s">
        <v>9</v>
      </c>
      <c r="C137" s="177"/>
      <c r="D137" s="33"/>
      <c r="E137" s="33"/>
      <c r="F137" s="82"/>
    </row>
    <row r="138" spans="1:6" ht="36" customHeight="1" hidden="1" thickBot="1">
      <c r="A138" s="33"/>
      <c r="B138" s="177" t="s">
        <v>133</v>
      </c>
      <c r="C138" s="177"/>
      <c r="D138" s="33"/>
      <c r="E138" s="33"/>
      <c r="F138" s="82"/>
    </row>
    <row r="139" spans="1:6" ht="23.25" customHeight="1" hidden="1" thickBot="1">
      <c r="A139" s="33"/>
      <c r="B139" s="177" t="s">
        <v>134</v>
      </c>
      <c r="C139" s="177"/>
      <c r="D139" s="33"/>
      <c r="E139" s="33"/>
      <c r="F139" s="82"/>
    </row>
    <row r="140" spans="1:6" ht="28.5" customHeight="1" hidden="1" thickBot="1">
      <c r="A140" s="44"/>
      <c r="B140" s="190"/>
      <c r="C140" s="190"/>
      <c r="D140" s="33"/>
      <c r="E140" s="33"/>
      <c r="F140" s="82"/>
    </row>
    <row r="141" spans="1:6" ht="31.5" customHeight="1" hidden="1" thickBot="1">
      <c r="A141" s="44">
        <v>3</v>
      </c>
      <c r="B141" s="175" t="s">
        <v>135</v>
      </c>
      <c r="C141" s="175"/>
      <c r="D141" s="44" t="s">
        <v>11</v>
      </c>
      <c r="E141" s="44" t="s">
        <v>11</v>
      </c>
      <c r="F141" s="82">
        <f>F143+F145</f>
        <v>0</v>
      </c>
    </row>
    <row r="142" spans="1:6" ht="16.5" customHeight="1" hidden="1" thickBot="1">
      <c r="A142" s="33"/>
      <c r="B142" s="177" t="s">
        <v>9</v>
      </c>
      <c r="C142" s="177"/>
      <c r="D142" s="33"/>
      <c r="E142" s="33"/>
      <c r="F142" s="82"/>
    </row>
    <row r="143" spans="1:6" ht="24" customHeight="1" hidden="1" thickBot="1">
      <c r="A143" s="33"/>
      <c r="B143" s="177" t="s">
        <v>277</v>
      </c>
      <c r="C143" s="177"/>
      <c r="D143" s="33">
        <v>0</v>
      </c>
      <c r="E143" s="33">
        <v>52999</v>
      </c>
      <c r="F143" s="81">
        <f>E143*D143</f>
        <v>0</v>
      </c>
    </row>
    <row r="144" spans="1:6" ht="45.75" customHeight="1" hidden="1" thickBot="1">
      <c r="A144" s="33"/>
      <c r="B144" s="177" t="s">
        <v>137</v>
      </c>
      <c r="C144" s="177"/>
      <c r="D144" s="33"/>
      <c r="E144" s="33"/>
      <c r="F144" s="82"/>
    </row>
    <row r="145" spans="1:6" ht="24" customHeight="1" hidden="1" thickBot="1">
      <c r="A145" s="44"/>
      <c r="B145" s="190" t="s">
        <v>276</v>
      </c>
      <c r="C145" s="190"/>
      <c r="D145" s="33">
        <v>0</v>
      </c>
      <c r="E145" s="33">
        <v>40000</v>
      </c>
      <c r="F145" s="82">
        <f>E145*D145</f>
        <v>0</v>
      </c>
    </row>
    <row r="146" spans="1:6" ht="29.25" customHeight="1">
      <c r="A146" s="44">
        <v>2</v>
      </c>
      <c r="B146" s="175" t="s">
        <v>138</v>
      </c>
      <c r="C146" s="175"/>
      <c r="D146" s="44" t="s">
        <v>11</v>
      </c>
      <c r="E146" s="44" t="s">
        <v>11</v>
      </c>
      <c r="F146" s="81" t="e">
        <f>F152+F150+F149+F151+F148</f>
        <v>#VALUE!</v>
      </c>
    </row>
    <row r="147" spans="1:6" ht="16.5" customHeight="1">
      <c r="A147" s="33"/>
      <c r="B147" s="177" t="s">
        <v>9</v>
      </c>
      <c r="C147" s="177"/>
      <c r="D147" s="33"/>
      <c r="E147" s="33"/>
      <c r="F147" s="82"/>
    </row>
    <row r="148" spans="1:6" ht="16.5" customHeight="1">
      <c r="A148" s="44"/>
      <c r="B148" s="190" t="s">
        <v>208</v>
      </c>
      <c r="C148" s="190"/>
      <c r="D148" s="33">
        <v>1</v>
      </c>
      <c r="E148" s="33">
        <v>8000</v>
      </c>
      <c r="F148" s="82">
        <f>E148*D148</f>
        <v>8000</v>
      </c>
    </row>
    <row r="149" spans="1:6" ht="16.5" customHeight="1">
      <c r="A149" s="44"/>
      <c r="B149" s="190" t="s">
        <v>448</v>
      </c>
      <c r="C149" s="190"/>
      <c r="D149" s="33">
        <v>1</v>
      </c>
      <c r="E149" s="33" t="s">
        <v>448</v>
      </c>
      <c r="F149" s="82" t="s">
        <v>448</v>
      </c>
    </row>
    <row r="150" spans="1:6" ht="16.5" customHeight="1">
      <c r="A150" s="44"/>
      <c r="B150" s="190" t="s">
        <v>412</v>
      </c>
      <c r="C150" s="190"/>
      <c r="D150" s="33">
        <v>1</v>
      </c>
      <c r="E150" s="33">
        <v>6500</v>
      </c>
      <c r="F150" s="82">
        <f aca="true" t="shared" si="1" ref="F150:F161">E150*D150</f>
        <v>6500</v>
      </c>
    </row>
    <row r="151" spans="1:6" ht="16.5" customHeight="1">
      <c r="A151" s="44"/>
      <c r="B151" s="190" t="s">
        <v>413</v>
      </c>
      <c r="C151" s="190"/>
      <c r="D151" s="33">
        <v>1</v>
      </c>
      <c r="E151" s="33">
        <v>1100</v>
      </c>
      <c r="F151" s="82">
        <f>E151*D151</f>
        <v>1100</v>
      </c>
    </row>
    <row r="152" spans="1:6" ht="16.5" customHeight="1">
      <c r="A152" s="44"/>
      <c r="B152" s="190" t="s">
        <v>275</v>
      </c>
      <c r="C152" s="190"/>
      <c r="D152" s="33">
        <v>1</v>
      </c>
      <c r="E152" s="33">
        <v>8000</v>
      </c>
      <c r="F152" s="82">
        <f t="shared" si="1"/>
        <v>8000</v>
      </c>
    </row>
    <row r="153" spans="1:6" ht="16.5" customHeight="1">
      <c r="A153" s="44">
        <v>1</v>
      </c>
      <c r="B153" s="190" t="s">
        <v>414</v>
      </c>
      <c r="C153" s="190"/>
      <c r="D153" s="33">
        <v>1</v>
      </c>
      <c r="E153" s="33">
        <v>2500</v>
      </c>
      <c r="F153" s="82">
        <f t="shared" si="1"/>
        <v>2500</v>
      </c>
    </row>
    <row r="154" spans="1:6" ht="16.5" customHeight="1">
      <c r="A154" s="44">
        <v>2</v>
      </c>
      <c r="B154" s="190" t="s">
        <v>415</v>
      </c>
      <c r="C154" s="190"/>
      <c r="D154" s="33">
        <v>12</v>
      </c>
      <c r="E154" s="33">
        <v>1500</v>
      </c>
      <c r="F154" s="82">
        <f t="shared" si="1"/>
        <v>18000</v>
      </c>
    </row>
    <row r="155" spans="1:6" ht="16.5" customHeight="1">
      <c r="A155" s="44">
        <v>3</v>
      </c>
      <c r="B155" s="190" t="s">
        <v>416</v>
      </c>
      <c r="C155" s="190"/>
      <c r="D155" s="33">
        <v>12</v>
      </c>
      <c r="E155" s="33">
        <v>1650</v>
      </c>
      <c r="F155" s="82">
        <f>E155*D155</f>
        <v>19800</v>
      </c>
    </row>
    <row r="156" spans="1:6" ht="16.5" customHeight="1">
      <c r="A156" s="44">
        <v>4</v>
      </c>
      <c r="B156" s="190" t="s">
        <v>418</v>
      </c>
      <c r="C156" s="190"/>
      <c r="D156" s="33">
        <v>1</v>
      </c>
      <c r="E156" s="33">
        <v>35000</v>
      </c>
      <c r="F156" s="82">
        <f>E156*D156</f>
        <v>35000</v>
      </c>
    </row>
    <row r="157" spans="1:6" ht="16.5" customHeight="1">
      <c r="A157" s="44">
        <v>5</v>
      </c>
      <c r="B157" s="190" t="s">
        <v>419</v>
      </c>
      <c r="C157" s="190"/>
      <c r="D157" s="33">
        <v>4</v>
      </c>
      <c r="E157" s="33">
        <v>1980</v>
      </c>
      <c r="F157" s="82">
        <f t="shared" si="1"/>
        <v>7920</v>
      </c>
    </row>
    <row r="158" spans="1:6" ht="16.5" customHeight="1">
      <c r="A158" s="44">
        <v>6</v>
      </c>
      <c r="B158" s="190" t="s">
        <v>206</v>
      </c>
      <c r="C158" s="190"/>
      <c r="D158" s="33">
        <v>12</v>
      </c>
      <c r="E158" s="33">
        <v>1210</v>
      </c>
      <c r="F158" s="82">
        <f>E158*D158</f>
        <v>14520</v>
      </c>
    </row>
    <row r="159" spans="1:6" ht="16.5" customHeight="1">
      <c r="A159" s="44">
        <v>6</v>
      </c>
      <c r="B159" s="190" t="s">
        <v>205</v>
      </c>
      <c r="C159" s="190"/>
      <c r="D159" s="33">
        <v>1</v>
      </c>
      <c r="E159" s="33">
        <v>1454.2</v>
      </c>
      <c r="F159" s="82">
        <f t="shared" si="1"/>
        <v>1454.2</v>
      </c>
    </row>
    <row r="160" spans="1:6" ht="16.5" customHeight="1">
      <c r="A160" s="44">
        <v>7</v>
      </c>
      <c r="B160" s="190" t="s">
        <v>420</v>
      </c>
      <c r="C160" s="190"/>
      <c r="D160" s="33">
        <v>12</v>
      </c>
      <c r="E160" s="33">
        <v>1350</v>
      </c>
      <c r="F160" s="82">
        <f>E160*D160</f>
        <v>16200</v>
      </c>
    </row>
    <row r="161" spans="1:6" ht="16.5" customHeight="1">
      <c r="A161" s="44">
        <v>8</v>
      </c>
      <c r="B161" s="190" t="s">
        <v>417</v>
      </c>
      <c r="C161" s="190"/>
      <c r="D161" s="33">
        <v>1</v>
      </c>
      <c r="E161" s="33">
        <v>1190</v>
      </c>
      <c r="F161" s="82">
        <f t="shared" si="1"/>
        <v>1190</v>
      </c>
    </row>
    <row r="162" spans="1:6" ht="16.5" customHeight="1">
      <c r="A162" s="44">
        <v>9</v>
      </c>
      <c r="B162" s="190" t="s">
        <v>411</v>
      </c>
      <c r="C162" s="190"/>
      <c r="D162" s="33">
        <v>1</v>
      </c>
      <c r="E162" s="33">
        <v>4000</v>
      </c>
      <c r="F162" s="82">
        <f>E162*D162</f>
        <v>4000</v>
      </c>
    </row>
    <row r="163" spans="1:6" ht="16.5" customHeight="1">
      <c r="A163" s="44"/>
      <c r="B163" s="40" t="s">
        <v>324</v>
      </c>
      <c r="C163" s="40"/>
      <c r="D163" s="89"/>
      <c r="E163" s="89"/>
      <c r="F163" s="99" t="e">
        <f>F129+F146+F153+F154+F155+F156+F157+F159+F160+F161+F162+F158</f>
        <v>#VALUE!</v>
      </c>
    </row>
    <row r="164" spans="1:6" ht="14.25" customHeight="1" hidden="1">
      <c r="A164" s="44">
        <v>1</v>
      </c>
      <c r="B164" s="190" t="s">
        <v>325</v>
      </c>
      <c r="C164" s="190"/>
      <c r="D164" s="33">
        <v>2</v>
      </c>
      <c r="E164" s="33">
        <v>0</v>
      </c>
      <c r="F164" s="82">
        <f>E164*D164</f>
        <v>0</v>
      </c>
    </row>
    <row r="165" spans="1:6" ht="18.75" customHeight="1" hidden="1">
      <c r="A165" s="44"/>
      <c r="B165" s="56" t="s">
        <v>272</v>
      </c>
      <c r="C165" s="56"/>
      <c r="D165" s="33"/>
      <c r="E165" s="33"/>
      <c r="F165" s="60"/>
    </row>
    <row r="166" spans="1:6" ht="15">
      <c r="A166" s="33"/>
      <c r="B166" s="169" t="s">
        <v>10</v>
      </c>
      <c r="C166" s="169"/>
      <c r="D166" s="44" t="s">
        <v>11</v>
      </c>
      <c r="E166" s="44" t="s">
        <v>11</v>
      </c>
      <c r="F166" s="60" t="e">
        <f>F163+F128</f>
        <v>#VALUE!</v>
      </c>
    </row>
    <row r="167" spans="1:6" ht="15">
      <c r="A167" s="75"/>
      <c r="B167" s="61"/>
      <c r="C167" s="61"/>
      <c r="D167" s="36"/>
      <c r="E167" s="36"/>
      <c r="F167" s="71"/>
    </row>
    <row r="168" ht="15">
      <c r="A168" s="20" t="s">
        <v>89</v>
      </c>
    </row>
    <row r="169" spans="1:3" ht="14.25">
      <c r="A169" s="2"/>
      <c r="B169" s="2"/>
      <c r="C169" s="2"/>
    </row>
    <row r="170" spans="1:3" ht="22.5" customHeight="1" thickBot="1">
      <c r="A170" s="15" t="s">
        <v>2</v>
      </c>
      <c r="B170" s="196">
        <v>244226</v>
      </c>
      <c r="C170" s="197"/>
    </row>
    <row r="171" spans="1:3" ht="14.25">
      <c r="A171" s="16"/>
      <c r="B171" s="139"/>
      <c r="C171" s="139"/>
    </row>
    <row r="172" spans="1:3" ht="15.75" customHeight="1" thickBot="1">
      <c r="A172" s="140" t="s">
        <v>3</v>
      </c>
      <c r="B172" s="140"/>
      <c r="C172" s="42" t="s">
        <v>406</v>
      </c>
    </row>
    <row r="173" ht="15">
      <c r="A173" s="20" t="s">
        <v>139</v>
      </c>
    </row>
    <row r="174" spans="1:5" ht="15">
      <c r="A174" s="37" t="s">
        <v>5</v>
      </c>
      <c r="B174" s="191" t="s">
        <v>13</v>
      </c>
      <c r="C174" s="191"/>
      <c r="D174" s="191" t="s">
        <v>140</v>
      </c>
      <c r="E174" s="191" t="s">
        <v>141</v>
      </c>
    </row>
    <row r="175" spans="1:5" ht="15">
      <c r="A175" s="37" t="s">
        <v>6</v>
      </c>
      <c r="B175" s="191"/>
      <c r="C175" s="191"/>
      <c r="D175" s="191"/>
      <c r="E175" s="191"/>
    </row>
    <row r="176" spans="1:5" ht="14.25" customHeight="1">
      <c r="A176" s="55">
        <v>1</v>
      </c>
      <c r="B176" s="167">
        <v>2</v>
      </c>
      <c r="C176" s="167"/>
      <c r="D176" s="55">
        <v>3</v>
      </c>
      <c r="E176" s="55">
        <v>4</v>
      </c>
    </row>
    <row r="177" spans="1:5" ht="27.75" customHeight="1" hidden="1" thickBot="1">
      <c r="A177" s="33"/>
      <c r="B177" s="175" t="s">
        <v>142</v>
      </c>
      <c r="C177" s="175"/>
      <c r="D177" s="44" t="s">
        <v>11</v>
      </c>
      <c r="E177" s="33"/>
    </row>
    <row r="178" spans="1:5" ht="17.25" customHeight="1" hidden="1" thickBot="1">
      <c r="A178" s="33"/>
      <c r="B178" s="177" t="s">
        <v>113</v>
      </c>
      <c r="C178" s="177"/>
      <c r="D178" s="33"/>
      <c r="E178" s="33"/>
    </row>
    <row r="179" spans="1:5" ht="22.5" customHeight="1" hidden="1" thickBot="1">
      <c r="A179" s="44"/>
      <c r="B179" s="190"/>
      <c r="C179" s="190"/>
      <c r="D179" s="33"/>
      <c r="E179" s="33"/>
    </row>
    <row r="180" spans="1:5" ht="30" customHeight="1" hidden="1" thickBot="1">
      <c r="A180" s="33"/>
      <c r="B180" s="175" t="s">
        <v>143</v>
      </c>
      <c r="C180" s="175"/>
      <c r="D180" s="44" t="s">
        <v>11</v>
      </c>
      <c r="E180" s="56">
        <f>E182+E183+E185+E184</f>
        <v>0</v>
      </c>
    </row>
    <row r="181" spans="1:5" ht="21" customHeight="1" hidden="1" thickBot="1">
      <c r="A181" s="33"/>
      <c r="B181" s="177" t="s">
        <v>113</v>
      </c>
      <c r="C181" s="177"/>
      <c r="D181" s="33"/>
      <c r="E181" s="33"/>
    </row>
    <row r="182" spans="1:5" ht="19.5" customHeight="1" hidden="1" thickBot="1">
      <c r="A182" s="44"/>
      <c r="B182" s="190" t="s">
        <v>190</v>
      </c>
      <c r="C182" s="190"/>
      <c r="D182" s="33">
        <v>0</v>
      </c>
      <c r="E182" s="33">
        <v>0</v>
      </c>
    </row>
    <row r="183" spans="1:5" ht="21.75" customHeight="1" hidden="1" thickBot="1">
      <c r="A183" s="44"/>
      <c r="B183" s="190" t="s">
        <v>192</v>
      </c>
      <c r="C183" s="190"/>
      <c r="D183" s="33">
        <v>0</v>
      </c>
      <c r="E183" s="33">
        <v>0</v>
      </c>
    </row>
    <row r="184" spans="1:5" ht="28.5" customHeight="1" hidden="1" thickBot="1">
      <c r="A184" s="44"/>
      <c r="B184" s="190" t="s">
        <v>191</v>
      </c>
      <c r="C184" s="190"/>
      <c r="D184" s="33">
        <v>0</v>
      </c>
      <c r="E184" s="33">
        <v>0</v>
      </c>
    </row>
    <row r="185" spans="1:5" ht="26.25" customHeight="1" hidden="1" thickBot="1">
      <c r="A185" s="44"/>
      <c r="B185" s="190" t="s">
        <v>193</v>
      </c>
      <c r="C185" s="190"/>
      <c r="D185" s="33">
        <v>0</v>
      </c>
      <c r="E185" s="33">
        <v>0</v>
      </c>
    </row>
    <row r="186" spans="1:5" ht="38.25" customHeight="1" hidden="1">
      <c r="A186" s="33"/>
      <c r="B186" s="175" t="s">
        <v>144</v>
      </c>
      <c r="C186" s="175"/>
      <c r="D186" s="44" t="s">
        <v>11</v>
      </c>
      <c r="E186" s="56">
        <f>E188</f>
        <v>0</v>
      </c>
    </row>
    <row r="187" spans="1:5" ht="34.5" customHeight="1" hidden="1">
      <c r="A187" s="34"/>
      <c r="B187" s="177" t="s">
        <v>9</v>
      </c>
      <c r="C187" s="177"/>
      <c r="D187" s="34"/>
      <c r="E187" s="33"/>
    </row>
    <row r="188" spans="1:5" ht="35.25" customHeight="1" hidden="1">
      <c r="A188" s="34"/>
      <c r="B188" s="177" t="s">
        <v>145</v>
      </c>
      <c r="C188" s="177"/>
      <c r="D188" s="34">
        <v>0</v>
      </c>
      <c r="E188" s="33">
        <v>0</v>
      </c>
    </row>
    <row r="189" spans="1:5" ht="16.5" customHeight="1" hidden="1">
      <c r="A189" s="44" t="s">
        <v>177</v>
      </c>
      <c r="B189" s="190" t="s">
        <v>278</v>
      </c>
      <c r="C189" s="190"/>
      <c r="D189" s="33">
        <v>1</v>
      </c>
      <c r="E189" s="59">
        <v>0</v>
      </c>
    </row>
    <row r="190" spans="1:5" ht="23.25" customHeight="1" hidden="1" thickBot="1">
      <c r="A190" s="44"/>
      <c r="B190" s="190" t="s">
        <v>279</v>
      </c>
      <c r="C190" s="190"/>
      <c r="D190" s="33">
        <v>1</v>
      </c>
      <c r="E190" s="59">
        <v>0</v>
      </c>
    </row>
    <row r="191" spans="1:5" ht="16.5" customHeight="1" hidden="1">
      <c r="A191" s="44"/>
      <c r="B191" s="190" t="s">
        <v>280</v>
      </c>
      <c r="C191" s="190"/>
      <c r="D191" s="33">
        <v>1</v>
      </c>
      <c r="E191" s="59">
        <v>0</v>
      </c>
    </row>
    <row r="192" spans="1:5" ht="18" customHeight="1" hidden="1">
      <c r="A192" s="44"/>
      <c r="B192" s="190" t="s">
        <v>281</v>
      </c>
      <c r="C192" s="190"/>
      <c r="D192" s="33">
        <v>1</v>
      </c>
      <c r="E192" s="59">
        <v>0</v>
      </c>
    </row>
    <row r="193" spans="1:5" ht="14.25" customHeight="1" hidden="1">
      <c r="A193" s="44"/>
      <c r="B193" s="165" t="s">
        <v>266</v>
      </c>
      <c r="C193" s="165"/>
      <c r="D193" s="33"/>
      <c r="E193" s="60">
        <f>E180+E186+E189+E192+E190+E191</f>
        <v>0</v>
      </c>
    </row>
    <row r="194" spans="1:5" ht="30" customHeight="1" hidden="1" thickBot="1">
      <c r="A194" s="33"/>
      <c r="B194" s="175" t="s">
        <v>143</v>
      </c>
      <c r="C194" s="175"/>
      <c r="D194" s="44" t="s">
        <v>11</v>
      </c>
      <c r="E194" s="60">
        <f>E196+E197+E199+E198</f>
        <v>0</v>
      </c>
    </row>
    <row r="195" spans="1:5" ht="21" customHeight="1" hidden="1" thickBot="1">
      <c r="A195" s="33"/>
      <c r="B195" s="177" t="s">
        <v>113</v>
      </c>
      <c r="C195" s="177"/>
      <c r="D195" s="33"/>
      <c r="E195" s="59"/>
    </row>
    <row r="196" spans="1:5" ht="19.5" customHeight="1" hidden="1" thickBot="1">
      <c r="A196" s="44"/>
      <c r="B196" s="190" t="s">
        <v>190</v>
      </c>
      <c r="C196" s="190"/>
      <c r="D196" s="33">
        <v>0</v>
      </c>
      <c r="E196" s="59">
        <v>0</v>
      </c>
    </row>
    <row r="197" spans="1:5" ht="21.75" customHeight="1" hidden="1" thickBot="1">
      <c r="A197" s="44"/>
      <c r="B197" s="190" t="s">
        <v>192</v>
      </c>
      <c r="C197" s="190"/>
      <c r="D197" s="33">
        <v>0</v>
      </c>
      <c r="E197" s="59">
        <v>0</v>
      </c>
    </row>
    <row r="198" spans="1:5" ht="28.5" customHeight="1" hidden="1" thickBot="1">
      <c r="A198" s="44"/>
      <c r="B198" s="190" t="s">
        <v>191</v>
      </c>
      <c r="C198" s="190"/>
      <c r="D198" s="33">
        <v>0</v>
      </c>
      <c r="E198" s="59">
        <v>0</v>
      </c>
    </row>
    <row r="199" spans="1:5" ht="26.25" customHeight="1" hidden="1" thickBot="1">
      <c r="A199" s="44"/>
      <c r="B199" s="190" t="s">
        <v>193</v>
      </c>
      <c r="C199" s="190"/>
      <c r="D199" s="33">
        <v>0</v>
      </c>
      <c r="E199" s="59">
        <v>0</v>
      </c>
    </row>
    <row r="200" spans="1:5" ht="31.5" customHeight="1" hidden="1">
      <c r="A200" s="33"/>
      <c r="B200" s="175" t="s">
        <v>144</v>
      </c>
      <c r="C200" s="175"/>
      <c r="D200" s="44" t="s">
        <v>11</v>
      </c>
      <c r="E200" s="81">
        <f>E202+E201</f>
        <v>0</v>
      </c>
    </row>
    <row r="201" spans="1:5" ht="20.25" customHeight="1" hidden="1">
      <c r="A201" s="34"/>
      <c r="B201" s="177" t="s">
        <v>282</v>
      </c>
      <c r="C201" s="177"/>
      <c r="D201" s="34">
        <v>1</v>
      </c>
      <c r="E201" s="82">
        <v>0</v>
      </c>
    </row>
    <row r="202" spans="1:5" ht="35.25" customHeight="1" hidden="1" thickBot="1">
      <c r="A202" s="34"/>
      <c r="B202" s="177" t="s">
        <v>145</v>
      </c>
      <c r="C202" s="177"/>
      <c r="D202" s="34">
        <v>1</v>
      </c>
      <c r="E202" s="82">
        <v>0</v>
      </c>
    </row>
    <row r="203" spans="1:5" ht="36" customHeight="1" hidden="1" thickBot="1">
      <c r="A203" s="33" t="s">
        <v>177</v>
      </c>
      <c r="B203" s="175" t="s">
        <v>143</v>
      </c>
      <c r="C203" s="175"/>
      <c r="D203" s="44" t="s">
        <v>11</v>
      </c>
      <c r="E203" s="60">
        <f>E205+E206+E209+E208+E207</f>
        <v>0</v>
      </c>
    </row>
    <row r="204" spans="1:5" ht="13.5" customHeight="1" hidden="1" thickBot="1">
      <c r="A204" s="33"/>
      <c r="B204" s="177" t="s">
        <v>113</v>
      </c>
      <c r="C204" s="177"/>
      <c r="D204" s="33"/>
      <c r="E204" s="82"/>
    </row>
    <row r="205" spans="1:5" ht="16.5" customHeight="1" hidden="1" thickBot="1">
      <c r="A205" s="44">
        <v>1</v>
      </c>
      <c r="B205" s="190" t="s">
        <v>190</v>
      </c>
      <c r="C205" s="190"/>
      <c r="D205" s="33">
        <v>1</v>
      </c>
      <c r="E205" s="82">
        <v>0</v>
      </c>
    </row>
    <row r="206" spans="1:5" ht="19.5" customHeight="1" hidden="1" thickBot="1">
      <c r="A206" s="44">
        <v>1</v>
      </c>
      <c r="B206" s="190" t="s">
        <v>192</v>
      </c>
      <c r="C206" s="190"/>
      <c r="D206" s="33">
        <v>1</v>
      </c>
      <c r="E206" s="82">
        <v>0</v>
      </c>
    </row>
    <row r="207" spans="1:5" ht="23.25" customHeight="1" hidden="1" thickBot="1">
      <c r="A207" s="44">
        <v>2</v>
      </c>
      <c r="B207" s="190" t="s">
        <v>191</v>
      </c>
      <c r="C207" s="190"/>
      <c r="D207" s="33">
        <v>1</v>
      </c>
      <c r="E207" s="82">
        <v>0</v>
      </c>
    </row>
    <row r="208" spans="1:5" ht="23.25" customHeight="1" hidden="1" thickBot="1">
      <c r="A208" s="44">
        <v>3</v>
      </c>
      <c r="B208" s="190" t="s">
        <v>285</v>
      </c>
      <c r="C208" s="190"/>
      <c r="D208" s="33">
        <v>1</v>
      </c>
      <c r="E208" s="82">
        <v>0</v>
      </c>
    </row>
    <row r="209" spans="1:5" ht="22.5" customHeight="1" hidden="1" thickBot="1">
      <c r="A209" s="44">
        <v>4</v>
      </c>
      <c r="B209" s="190" t="s">
        <v>193</v>
      </c>
      <c r="C209" s="190"/>
      <c r="D209" s="33">
        <v>1</v>
      </c>
      <c r="E209" s="82">
        <v>0</v>
      </c>
    </row>
    <row r="210" spans="1:5" ht="31.5" customHeight="1" hidden="1">
      <c r="A210" s="33" t="s">
        <v>183</v>
      </c>
      <c r="B210" s="175" t="s">
        <v>144</v>
      </c>
      <c r="C210" s="175"/>
      <c r="D210" s="44" t="s">
        <v>11</v>
      </c>
      <c r="E210" s="81"/>
    </row>
    <row r="211" spans="1:5" ht="14.25" hidden="1">
      <c r="A211" s="34"/>
      <c r="B211" s="177" t="s">
        <v>9</v>
      </c>
      <c r="C211" s="177"/>
      <c r="D211" s="34"/>
      <c r="E211" s="82"/>
    </row>
    <row r="212" spans="1:5" ht="15.75" customHeight="1" hidden="1" thickBot="1">
      <c r="A212" s="44">
        <v>1</v>
      </c>
      <c r="B212" s="190" t="s">
        <v>209</v>
      </c>
      <c r="C212" s="190"/>
      <c r="D212" s="33">
        <v>1</v>
      </c>
      <c r="E212" s="82">
        <v>0</v>
      </c>
    </row>
    <row r="213" spans="1:5" ht="27.75" customHeight="1" hidden="1">
      <c r="A213" s="34"/>
      <c r="B213" s="177" t="s">
        <v>145</v>
      </c>
      <c r="C213" s="177"/>
      <c r="D213" s="34">
        <v>0</v>
      </c>
      <c r="E213" s="82">
        <v>0</v>
      </c>
    </row>
    <row r="214" spans="1:5" ht="14.25" customHeight="1" hidden="1">
      <c r="A214" s="44" t="s">
        <v>242</v>
      </c>
      <c r="B214" s="190" t="s">
        <v>284</v>
      </c>
      <c r="C214" s="190"/>
      <c r="D214" s="33">
        <v>1</v>
      </c>
      <c r="E214" s="82">
        <v>0</v>
      </c>
    </row>
    <row r="215" spans="1:5" ht="15" customHeight="1" hidden="1" thickBot="1">
      <c r="A215" s="44" t="s">
        <v>185</v>
      </c>
      <c r="B215" s="190" t="s">
        <v>194</v>
      </c>
      <c r="C215" s="190"/>
      <c r="D215" s="33">
        <v>1</v>
      </c>
      <c r="E215" s="82">
        <v>0</v>
      </c>
    </row>
    <row r="216" spans="1:5" ht="14.25" hidden="1">
      <c r="A216" s="44" t="s">
        <v>243</v>
      </c>
      <c r="B216" s="190" t="s">
        <v>252</v>
      </c>
      <c r="C216" s="190"/>
      <c r="D216" s="33">
        <v>0</v>
      </c>
      <c r="E216" s="82">
        <v>0</v>
      </c>
    </row>
    <row r="217" spans="1:5" ht="14.25" hidden="1">
      <c r="A217" s="44" t="s">
        <v>245</v>
      </c>
      <c r="B217" s="190" t="s">
        <v>191</v>
      </c>
      <c r="C217" s="190"/>
      <c r="D217" s="33">
        <v>0</v>
      </c>
      <c r="E217" s="82">
        <v>0</v>
      </c>
    </row>
    <row r="218" spans="1:5" ht="14.25" hidden="1">
      <c r="A218" s="44" t="s">
        <v>253</v>
      </c>
      <c r="B218" s="190" t="s">
        <v>193</v>
      </c>
      <c r="C218" s="190"/>
      <c r="D218" s="33">
        <v>0</v>
      </c>
      <c r="E218" s="82">
        <v>0</v>
      </c>
    </row>
    <row r="219" spans="1:5" ht="14.25" hidden="1">
      <c r="A219" s="44" t="s">
        <v>261</v>
      </c>
      <c r="B219" s="190" t="s">
        <v>283</v>
      </c>
      <c r="C219" s="190"/>
      <c r="D219" s="33">
        <v>1</v>
      </c>
      <c r="E219" s="82">
        <v>0</v>
      </c>
    </row>
    <row r="220" spans="1:5" ht="15" hidden="1">
      <c r="A220" s="44"/>
      <c r="B220" s="165" t="s">
        <v>272</v>
      </c>
      <c r="C220" s="165"/>
      <c r="D220" s="33"/>
      <c r="E220" s="60">
        <f>E201+E208+E212+E219+E213+E214+E215+E216+E210+E198</f>
        <v>0</v>
      </c>
    </row>
    <row r="221" spans="1:5" ht="30" customHeight="1">
      <c r="A221" s="33"/>
      <c r="B221" s="175" t="s">
        <v>144</v>
      </c>
      <c r="C221" s="175"/>
      <c r="D221" s="44" t="s">
        <v>11</v>
      </c>
      <c r="E221" s="81">
        <f>E223+E222</f>
        <v>0</v>
      </c>
    </row>
    <row r="222" spans="1:5" ht="34.5" customHeight="1" hidden="1">
      <c r="A222" s="34"/>
      <c r="B222" s="177" t="s">
        <v>282</v>
      </c>
      <c r="C222" s="177"/>
      <c r="D222" s="34">
        <v>1</v>
      </c>
      <c r="E222" s="82">
        <v>0</v>
      </c>
    </row>
    <row r="223" spans="1:5" ht="28.5" customHeight="1">
      <c r="A223" s="34"/>
      <c r="B223" s="177" t="s">
        <v>326</v>
      </c>
      <c r="C223" s="177"/>
      <c r="D223" s="34">
        <v>1</v>
      </c>
      <c r="E223" s="82">
        <v>0</v>
      </c>
    </row>
    <row r="224" spans="1:5" ht="30" customHeight="1">
      <c r="A224" s="33" t="s">
        <v>177</v>
      </c>
      <c r="B224" s="175" t="s">
        <v>143</v>
      </c>
      <c r="C224" s="175"/>
      <c r="D224" s="44" t="s">
        <v>11</v>
      </c>
      <c r="E224" s="60">
        <f>E226+E227+E230+E229+E228</f>
        <v>7790</v>
      </c>
    </row>
    <row r="225" spans="1:5" ht="13.5" customHeight="1">
      <c r="A225" s="33"/>
      <c r="B225" s="177" t="s">
        <v>113</v>
      </c>
      <c r="C225" s="177"/>
      <c r="D225" s="33"/>
      <c r="E225" s="82"/>
    </row>
    <row r="226" spans="1:5" ht="17.25" customHeight="1">
      <c r="A226" s="44">
        <v>1</v>
      </c>
      <c r="B226" s="190" t="s">
        <v>421</v>
      </c>
      <c r="C226" s="190"/>
      <c r="D226" s="33">
        <v>1</v>
      </c>
      <c r="E226" s="82">
        <v>3000</v>
      </c>
    </row>
    <row r="227" spans="1:5" ht="18" customHeight="1">
      <c r="A227" s="44">
        <v>2</v>
      </c>
      <c r="B227" s="190" t="s">
        <v>449</v>
      </c>
      <c r="C227" s="190"/>
      <c r="D227" s="33">
        <v>1</v>
      </c>
      <c r="E227" s="82">
        <v>4790</v>
      </c>
    </row>
    <row r="228" spans="1:5" ht="21" customHeight="1" hidden="1">
      <c r="A228" s="44">
        <v>2</v>
      </c>
      <c r="B228" s="190" t="s">
        <v>327</v>
      </c>
      <c r="C228" s="190"/>
      <c r="D228" s="33">
        <v>1</v>
      </c>
      <c r="E228" s="82">
        <v>0</v>
      </c>
    </row>
    <row r="229" spans="1:5" ht="23.25" customHeight="1" hidden="1" thickBot="1">
      <c r="A229" s="44">
        <v>3</v>
      </c>
      <c r="B229" s="190" t="s">
        <v>285</v>
      </c>
      <c r="C229" s="190"/>
      <c r="D229" s="33">
        <v>1</v>
      </c>
      <c r="E229" s="82">
        <v>0</v>
      </c>
    </row>
    <row r="230" spans="1:5" ht="22.5" customHeight="1" hidden="1" thickBot="1">
      <c r="A230" s="44">
        <v>4</v>
      </c>
      <c r="B230" s="190" t="s">
        <v>193</v>
      </c>
      <c r="C230" s="190"/>
      <c r="D230" s="33">
        <v>1</v>
      </c>
      <c r="E230" s="82">
        <v>0</v>
      </c>
    </row>
    <row r="231" spans="1:5" ht="31.5" customHeight="1" hidden="1" thickBot="1">
      <c r="A231" s="33" t="s">
        <v>183</v>
      </c>
      <c r="B231" s="175" t="s">
        <v>144</v>
      </c>
      <c r="C231" s="175"/>
      <c r="D231" s="44" t="s">
        <v>11</v>
      </c>
      <c r="E231" s="81"/>
    </row>
    <row r="232" spans="1:5" ht="14.25" hidden="1">
      <c r="A232" s="34"/>
      <c r="B232" s="177" t="s">
        <v>9</v>
      </c>
      <c r="C232" s="177"/>
      <c r="D232" s="34"/>
      <c r="E232" s="82"/>
    </row>
    <row r="233" spans="1:5" ht="15.75" customHeight="1" hidden="1" thickBot="1">
      <c r="A233" s="44">
        <v>1</v>
      </c>
      <c r="B233" s="190" t="s">
        <v>209</v>
      </c>
      <c r="C233" s="190"/>
      <c r="D233" s="33">
        <v>1</v>
      </c>
      <c r="E233" s="82">
        <v>0</v>
      </c>
    </row>
    <row r="234" spans="1:5" ht="27.75" customHeight="1" hidden="1" thickBot="1">
      <c r="A234" s="34"/>
      <c r="B234" s="177" t="s">
        <v>145</v>
      </c>
      <c r="C234" s="177"/>
      <c r="D234" s="34">
        <v>0</v>
      </c>
      <c r="E234" s="82">
        <v>0</v>
      </c>
    </row>
    <row r="235" spans="1:5" ht="15.75" customHeight="1">
      <c r="A235" s="44" t="s">
        <v>242</v>
      </c>
      <c r="B235" s="190" t="s">
        <v>284</v>
      </c>
      <c r="C235" s="190"/>
      <c r="D235" s="33">
        <v>1</v>
      </c>
      <c r="E235" s="82">
        <v>1260</v>
      </c>
    </row>
    <row r="236" spans="1:5" ht="13.5" customHeight="1">
      <c r="A236" s="44" t="s">
        <v>185</v>
      </c>
      <c r="B236" s="190" t="s">
        <v>194</v>
      </c>
      <c r="C236" s="190"/>
      <c r="D236" s="33">
        <v>1</v>
      </c>
      <c r="E236" s="82">
        <v>36000</v>
      </c>
    </row>
    <row r="237" spans="1:5" ht="20.25" customHeight="1">
      <c r="A237" s="44" t="s">
        <v>243</v>
      </c>
      <c r="B237" s="190" t="s">
        <v>450</v>
      </c>
      <c r="C237" s="190"/>
      <c r="D237" s="33">
        <v>1</v>
      </c>
      <c r="E237" s="82">
        <v>25000</v>
      </c>
    </row>
    <row r="238" spans="1:5" ht="18" customHeight="1">
      <c r="A238" s="44" t="s">
        <v>245</v>
      </c>
      <c r="B238" s="190" t="s">
        <v>191</v>
      </c>
      <c r="C238" s="190"/>
      <c r="D238" s="33">
        <v>1</v>
      </c>
      <c r="E238" s="82">
        <v>3000</v>
      </c>
    </row>
    <row r="239" spans="1:5" ht="15" customHeight="1">
      <c r="A239" s="44" t="s">
        <v>253</v>
      </c>
      <c r="B239" s="190" t="s">
        <v>193</v>
      </c>
      <c r="C239" s="190"/>
      <c r="D239" s="33">
        <v>1</v>
      </c>
      <c r="E239" s="82">
        <v>6000</v>
      </c>
    </row>
    <row r="240" spans="1:5" ht="21" customHeight="1">
      <c r="A240" s="44" t="s">
        <v>261</v>
      </c>
      <c r="B240" s="190" t="s">
        <v>422</v>
      </c>
      <c r="C240" s="190"/>
      <c r="D240" s="33">
        <v>1</v>
      </c>
      <c r="E240" s="82">
        <v>7800</v>
      </c>
    </row>
    <row r="241" spans="1:5" ht="15">
      <c r="A241" s="98"/>
      <c r="B241" s="205" t="s">
        <v>324</v>
      </c>
      <c r="C241" s="205"/>
      <c r="D241" s="89"/>
      <c r="E241" s="99" t="s">
        <v>448</v>
      </c>
    </row>
    <row r="242" spans="1:5" ht="15">
      <c r="A242" s="33"/>
      <c r="B242" s="169" t="s">
        <v>10</v>
      </c>
      <c r="C242" s="169"/>
      <c r="D242" s="44" t="s">
        <v>11</v>
      </c>
      <c r="E242" s="60" t="s">
        <v>448</v>
      </c>
    </row>
    <row r="243" spans="1:5" ht="15">
      <c r="A243" s="75"/>
      <c r="B243" s="61"/>
      <c r="C243" s="61"/>
      <c r="D243" s="36"/>
      <c r="E243" s="70"/>
    </row>
    <row r="244" ht="15">
      <c r="A244" s="20" t="s">
        <v>89</v>
      </c>
    </row>
    <row r="245" spans="1:3" ht="14.25">
      <c r="A245" s="2"/>
      <c r="B245" s="2"/>
      <c r="C245" s="2"/>
    </row>
    <row r="246" spans="1:3" ht="21.75" customHeight="1" thickBot="1">
      <c r="A246" s="15" t="s">
        <v>2</v>
      </c>
      <c r="B246" s="196">
        <v>244310</v>
      </c>
      <c r="C246" s="197"/>
    </row>
    <row r="247" spans="1:3" ht="14.25">
      <c r="A247" s="16"/>
      <c r="B247" s="139"/>
      <c r="C247" s="139"/>
    </row>
    <row r="248" spans="1:3" ht="15.75" customHeight="1" thickBot="1">
      <c r="A248" s="140" t="s">
        <v>3</v>
      </c>
      <c r="B248" s="140"/>
      <c r="C248" s="42" t="s">
        <v>388</v>
      </c>
    </row>
    <row r="249" ht="15">
      <c r="A249" s="20" t="s">
        <v>146</v>
      </c>
    </row>
    <row r="250" spans="1:6" ht="25.5" customHeight="1">
      <c r="A250" s="69" t="s">
        <v>401</v>
      </c>
      <c r="B250" s="162" t="s">
        <v>13</v>
      </c>
      <c r="C250" s="162"/>
      <c r="D250" s="69" t="s">
        <v>118</v>
      </c>
      <c r="E250" s="69" t="s">
        <v>147</v>
      </c>
      <c r="F250" s="69" t="s">
        <v>148</v>
      </c>
    </row>
    <row r="251" spans="1:6" ht="14.25">
      <c r="A251" s="45"/>
      <c r="B251" s="167">
        <v>1</v>
      </c>
      <c r="C251" s="167"/>
      <c r="D251" s="55">
        <v>2</v>
      </c>
      <c r="E251" s="55">
        <v>3</v>
      </c>
      <c r="F251" s="55">
        <v>4</v>
      </c>
    </row>
    <row r="252" spans="1:6" ht="23.25" customHeight="1">
      <c r="A252" s="45"/>
      <c r="B252" s="177" t="s">
        <v>149</v>
      </c>
      <c r="C252" s="177"/>
      <c r="D252" s="55" t="s">
        <v>11</v>
      </c>
      <c r="E252" s="55" t="s">
        <v>11</v>
      </c>
      <c r="F252" s="55" t="s">
        <v>11</v>
      </c>
    </row>
    <row r="253" spans="1:6" ht="17.25" customHeight="1">
      <c r="A253" s="45"/>
      <c r="B253" s="177" t="s">
        <v>150</v>
      </c>
      <c r="C253" s="177"/>
      <c r="D253" s="45"/>
      <c r="E253" s="45"/>
      <c r="F253" s="45"/>
    </row>
    <row r="254" spans="1:6" ht="14.25" hidden="1">
      <c r="A254" s="55">
        <v>1</v>
      </c>
      <c r="B254" s="198" t="s">
        <v>328</v>
      </c>
      <c r="C254" s="198"/>
      <c r="D254" s="45">
        <v>0</v>
      </c>
      <c r="E254" s="45">
        <v>3000</v>
      </c>
      <c r="F254" s="46">
        <f aca="true" t="shared" si="2" ref="F254:F270">E254*D254</f>
        <v>0</v>
      </c>
    </row>
    <row r="255" spans="1:6" ht="14.25" hidden="1">
      <c r="A255" s="55">
        <v>2</v>
      </c>
      <c r="B255" s="198" t="s">
        <v>329</v>
      </c>
      <c r="C255" s="198"/>
      <c r="D255" s="45">
        <v>0</v>
      </c>
      <c r="E255" s="45">
        <v>54410</v>
      </c>
      <c r="F255" s="46">
        <f t="shared" si="2"/>
        <v>0</v>
      </c>
    </row>
    <row r="256" spans="1:6" ht="22.5" customHeight="1" hidden="1">
      <c r="A256" s="55">
        <v>3</v>
      </c>
      <c r="B256" s="198" t="s">
        <v>286</v>
      </c>
      <c r="C256" s="198"/>
      <c r="D256" s="45">
        <v>0</v>
      </c>
      <c r="E256" s="45">
        <v>926</v>
      </c>
      <c r="F256" s="46">
        <f t="shared" si="2"/>
        <v>0</v>
      </c>
    </row>
    <row r="257" spans="1:6" ht="0.75" customHeight="1" hidden="1" thickBot="1">
      <c r="A257" s="55">
        <v>4</v>
      </c>
      <c r="B257" s="198" t="s">
        <v>287</v>
      </c>
      <c r="C257" s="198"/>
      <c r="D257" s="45">
        <v>15</v>
      </c>
      <c r="E257" s="45">
        <v>0</v>
      </c>
      <c r="F257" s="46">
        <f t="shared" si="2"/>
        <v>0</v>
      </c>
    </row>
    <row r="258" spans="1:6" ht="14.25" hidden="1">
      <c r="A258" s="55">
        <v>5</v>
      </c>
      <c r="B258" s="198" t="s">
        <v>288</v>
      </c>
      <c r="C258" s="198"/>
      <c r="D258" s="45">
        <v>4</v>
      </c>
      <c r="E258" s="45">
        <v>0</v>
      </c>
      <c r="F258" s="46">
        <f t="shared" si="2"/>
        <v>0</v>
      </c>
    </row>
    <row r="259" spans="1:6" ht="14.25" hidden="1">
      <c r="A259" s="55">
        <v>6</v>
      </c>
      <c r="B259" s="198" t="s">
        <v>289</v>
      </c>
      <c r="C259" s="198"/>
      <c r="D259" s="45">
        <v>2</v>
      </c>
      <c r="E259" s="45">
        <v>0</v>
      </c>
      <c r="F259" s="46">
        <f t="shared" si="2"/>
        <v>0</v>
      </c>
    </row>
    <row r="260" spans="1:6" ht="14.25" hidden="1">
      <c r="A260" s="55">
        <v>7</v>
      </c>
      <c r="B260" s="198" t="s">
        <v>290</v>
      </c>
      <c r="C260" s="198"/>
      <c r="D260" s="45">
        <v>1</v>
      </c>
      <c r="E260" s="45">
        <v>0</v>
      </c>
      <c r="F260" s="46">
        <f t="shared" si="2"/>
        <v>0</v>
      </c>
    </row>
    <row r="261" spans="1:6" ht="14.25" hidden="1">
      <c r="A261" s="55">
        <v>8</v>
      </c>
      <c r="B261" s="198" t="s">
        <v>291</v>
      </c>
      <c r="C261" s="198"/>
      <c r="D261" s="45">
        <v>1</v>
      </c>
      <c r="E261" s="45">
        <v>0</v>
      </c>
      <c r="F261" s="46">
        <f t="shared" si="2"/>
        <v>0</v>
      </c>
    </row>
    <row r="262" spans="1:6" ht="14.25" hidden="1">
      <c r="A262" s="55">
        <v>9</v>
      </c>
      <c r="B262" s="198" t="s">
        <v>292</v>
      </c>
      <c r="C262" s="198"/>
      <c r="D262" s="45">
        <v>2</v>
      </c>
      <c r="E262" s="45">
        <v>0</v>
      </c>
      <c r="F262" s="46">
        <f t="shared" si="2"/>
        <v>0</v>
      </c>
    </row>
    <row r="263" spans="1:6" ht="14.25" hidden="1">
      <c r="A263" s="55">
        <v>10</v>
      </c>
      <c r="B263" s="198" t="s">
        <v>293</v>
      </c>
      <c r="C263" s="198"/>
      <c r="D263" s="45">
        <v>1</v>
      </c>
      <c r="E263" s="45">
        <v>0</v>
      </c>
      <c r="F263" s="46">
        <f t="shared" si="2"/>
        <v>0</v>
      </c>
    </row>
    <row r="264" spans="1:6" ht="14.25" hidden="1">
      <c r="A264" s="55">
        <v>11</v>
      </c>
      <c r="B264" s="198" t="s">
        <v>294</v>
      </c>
      <c r="C264" s="198"/>
      <c r="D264" s="45">
        <v>1</v>
      </c>
      <c r="E264" s="45">
        <v>0</v>
      </c>
      <c r="F264" s="46">
        <f t="shared" si="2"/>
        <v>0</v>
      </c>
    </row>
    <row r="265" spans="1:6" ht="14.25" customHeight="1" hidden="1" thickBot="1">
      <c r="A265" s="55">
        <v>12</v>
      </c>
      <c r="B265" s="198" t="s">
        <v>295</v>
      </c>
      <c r="C265" s="198"/>
      <c r="D265" s="45">
        <v>1</v>
      </c>
      <c r="E265" s="45">
        <v>0</v>
      </c>
      <c r="F265" s="46">
        <f t="shared" si="2"/>
        <v>0</v>
      </c>
    </row>
    <row r="266" spans="1:6" ht="14.25" hidden="1">
      <c r="A266" s="55">
        <v>13</v>
      </c>
      <c r="B266" s="198" t="s">
        <v>255</v>
      </c>
      <c r="C266" s="198"/>
      <c r="D266" s="45">
        <v>0</v>
      </c>
      <c r="E266" s="45">
        <v>9400</v>
      </c>
      <c r="F266" s="46">
        <f t="shared" si="2"/>
        <v>0</v>
      </c>
    </row>
    <row r="267" spans="1:6" ht="14.25" hidden="1">
      <c r="A267" s="55">
        <v>14</v>
      </c>
      <c r="B267" s="198" t="s">
        <v>256</v>
      </c>
      <c r="C267" s="198"/>
      <c r="D267" s="45">
        <v>0</v>
      </c>
      <c r="E267" s="45">
        <v>10000</v>
      </c>
      <c r="F267" s="46">
        <f t="shared" si="2"/>
        <v>0</v>
      </c>
    </row>
    <row r="268" spans="1:6" ht="14.25" hidden="1">
      <c r="A268" s="55">
        <v>15</v>
      </c>
      <c r="B268" s="198" t="s">
        <v>257</v>
      </c>
      <c r="C268" s="198"/>
      <c r="D268" s="45">
        <v>0</v>
      </c>
      <c r="E268" s="45">
        <v>18000</v>
      </c>
      <c r="F268" s="46">
        <f t="shared" si="2"/>
        <v>0</v>
      </c>
    </row>
    <row r="269" spans="1:6" ht="14.25" hidden="1">
      <c r="A269" s="55">
        <v>16</v>
      </c>
      <c r="B269" s="198" t="s">
        <v>254</v>
      </c>
      <c r="C269" s="198"/>
      <c r="D269" s="45">
        <v>0</v>
      </c>
      <c r="E269" s="45">
        <v>8000</v>
      </c>
      <c r="F269" s="46">
        <f t="shared" si="2"/>
        <v>0</v>
      </c>
    </row>
    <row r="270" spans="1:6" ht="14.25" hidden="1">
      <c r="A270" s="55">
        <v>17</v>
      </c>
      <c r="B270" s="198" t="s">
        <v>262</v>
      </c>
      <c r="C270" s="198"/>
      <c r="D270" s="45">
        <v>0</v>
      </c>
      <c r="E270" s="45">
        <v>4000</v>
      </c>
      <c r="F270" s="46">
        <f t="shared" si="2"/>
        <v>0</v>
      </c>
    </row>
    <row r="271" spans="1:6" ht="13.5" customHeight="1" hidden="1">
      <c r="A271" s="55"/>
      <c r="B271" s="199" t="s">
        <v>272</v>
      </c>
      <c r="C271" s="199"/>
      <c r="D271" s="45"/>
      <c r="E271" s="45"/>
      <c r="F271" s="48">
        <f>F270+F264+F263+F262+F261+F260+F259+F258+F257+F256+F255+F254+F265+F266+F267+F268+F269</f>
        <v>0</v>
      </c>
    </row>
    <row r="272" spans="1:6" ht="14.25" hidden="1">
      <c r="A272" s="55">
        <v>1</v>
      </c>
      <c r="B272" s="198" t="s">
        <v>248</v>
      </c>
      <c r="C272" s="198"/>
      <c r="D272" s="45">
        <v>0</v>
      </c>
      <c r="E272" s="45">
        <v>15000</v>
      </c>
      <c r="F272" s="46">
        <f>E272*D272</f>
        <v>0</v>
      </c>
    </row>
    <row r="273" spans="1:6" ht="14.25" hidden="1">
      <c r="A273" s="55">
        <v>2</v>
      </c>
      <c r="B273" s="198" t="s">
        <v>249</v>
      </c>
      <c r="C273" s="198"/>
      <c r="D273" s="45">
        <v>0</v>
      </c>
      <c r="E273" s="45">
        <v>5000</v>
      </c>
      <c r="F273" s="46">
        <f>E273*D273</f>
        <v>0</v>
      </c>
    </row>
    <row r="274" spans="1:6" ht="15" hidden="1">
      <c r="A274" s="55"/>
      <c r="B274" s="199" t="s">
        <v>247</v>
      </c>
      <c r="C274" s="199"/>
      <c r="D274" s="45"/>
      <c r="E274" s="45"/>
      <c r="F274" s="48">
        <f>F272+F273</f>
        <v>0</v>
      </c>
    </row>
    <row r="275" spans="1:6" ht="14.25" hidden="1">
      <c r="A275" s="55">
        <v>1</v>
      </c>
      <c r="B275" s="198" t="s">
        <v>250</v>
      </c>
      <c r="C275" s="198"/>
      <c r="D275" s="45">
        <v>0</v>
      </c>
      <c r="E275" s="45">
        <v>10000</v>
      </c>
      <c r="F275" s="46">
        <f>E275*D275</f>
        <v>0</v>
      </c>
    </row>
    <row r="276" spans="1:6" ht="14.25">
      <c r="A276" s="55">
        <v>1</v>
      </c>
      <c r="B276" s="198" t="s">
        <v>286</v>
      </c>
      <c r="C276" s="198"/>
      <c r="D276" s="45">
        <v>1</v>
      </c>
      <c r="E276" s="45">
        <v>15000</v>
      </c>
      <c r="F276" s="46">
        <f aca="true" t="shared" si="3" ref="F276:F293">E276*D276</f>
        <v>15000</v>
      </c>
    </row>
    <row r="277" spans="1:6" ht="14.25">
      <c r="A277" s="55">
        <v>2</v>
      </c>
      <c r="B277" s="198" t="s">
        <v>451</v>
      </c>
      <c r="C277" s="198"/>
      <c r="D277" s="45">
        <v>1</v>
      </c>
      <c r="E277" s="45">
        <v>35000</v>
      </c>
      <c r="F277" s="46">
        <f t="shared" si="3"/>
        <v>35000</v>
      </c>
    </row>
    <row r="278" spans="1:6" ht="14.25" hidden="1">
      <c r="A278" s="55">
        <v>3</v>
      </c>
      <c r="B278" s="198" t="s">
        <v>328</v>
      </c>
      <c r="C278" s="198"/>
      <c r="D278" s="45">
        <v>0</v>
      </c>
      <c r="E278" s="45">
        <v>5000</v>
      </c>
      <c r="F278" s="46">
        <f t="shared" si="3"/>
        <v>0</v>
      </c>
    </row>
    <row r="279" spans="1:6" ht="14.25" hidden="1">
      <c r="A279" s="55">
        <v>4</v>
      </c>
      <c r="B279" s="198" t="s">
        <v>330</v>
      </c>
      <c r="C279" s="198"/>
      <c r="D279" s="45">
        <v>0</v>
      </c>
      <c r="E279" s="45">
        <v>300</v>
      </c>
      <c r="F279" s="46">
        <f t="shared" si="3"/>
        <v>0</v>
      </c>
    </row>
    <row r="280" spans="1:6" ht="14.25" hidden="1">
      <c r="A280" s="55">
        <v>5</v>
      </c>
      <c r="B280" s="198" t="s">
        <v>331</v>
      </c>
      <c r="C280" s="198"/>
      <c r="D280" s="45">
        <v>0</v>
      </c>
      <c r="E280" s="45">
        <v>300</v>
      </c>
      <c r="F280" s="46">
        <f>E280*D280</f>
        <v>0</v>
      </c>
    </row>
    <row r="281" spans="1:6" ht="14.25">
      <c r="A281" s="55">
        <v>6</v>
      </c>
      <c r="B281" s="198" t="s">
        <v>452</v>
      </c>
      <c r="C281" s="198"/>
      <c r="D281" s="45">
        <v>1</v>
      </c>
      <c r="E281" s="45">
        <v>45000</v>
      </c>
      <c r="F281" s="46">
        <f t="shared" si="3"/>
        <v>45000</v>
      </c>
    </row>
    <row r="282" spans="1:6" ht="0.75" customHeight="1">
      <c r="A282" s="55">
        <v>7</v>
      </c>
      <c r="B282" s="198" t="s">
        <v>332</v>
      </c>
      <c r="C282" s="198"/>
      <c r="D282" s="45">
        <v>0</v>
      </c>
      <c r="E282" s="45">
        <v>2500</v>
      </c>
      <c r="F282" s="46">
        <f t="shared" si="3"/>
        <v>0</v>
      </c>
    </row>
    <row r="283" spans="1:6" ht="13.5" customHeight="1" hidden="1">
      <c r="A283" s="55">
        <v>8</v>
      </c>
      <c r="B283" s="198" t="s">
        <v>333</v>
      </c>
      <c r="C283" s="198"/>
      <c r="D283" s="45">
        <v>0</v>
      </c>
      <c r="E283" s="45">
        <v>6000</v>
      </c>
      <c r="F283" s="46">
        <f t="shared" si="3"/>
        <v>0</v>
      </c>
    </row>
    <row r="284" spans="1:6" ht="14.25" hidden="1">
      <c r="A284" s="55">
        <v>8</v>
      </c>
      <c r="B284" s="198" t="s">
        <v>291</v>
      </c>
      <c r="C284" s="198"/>
      <c r="D284" s="45">
        <v>1</v>
      </c>
      <c r="E284" s="45">
        <v>0</v>
      </c>
      <c r="F284" s="46">
        <f t="shared" si="3"/>
        <v>0</v>
      </c>
    </row>
    <row r="285" spans="1:6" ht="14.25" hidden="1">
      <c r="A285" s="55">
        <v>9</v>
      </c>
      <c r="B285" s="198" t="s">
        <v>292</v>
      </c>
      <c r="C285" s="198"/>
      <c r="D285" s="45">
        <v>2</v>
      </c>
      <c r="E285" s="45">
        <v>0</v>
      </c>
      <c r="F285" s="46">
        <f t="shared" si="3"/>
        <v>0</v>
      </c>
    </row>
    <row r="286" spans="1:6" ht="14.25" hidden="1">
      <c r="A286" s="55">
        <v>10</v>
      </c>
      <c r="B286" s="198" t="s">
        <v>293</v>
      </c>
      <c r="C286" s="198"/>
      <c r="D286" s="45">
        <v>1</v>
      </c>
      <c r="E286" s="45">
        <v>0</v>
      </c>
      <c r="F286" s="46">
        <f t="shared" si="3"/>
        <v>0</v>
      </c>
    </row>
    <row r="287" spans="1:6" ht="14.25" hidden="1">
      <c r="A287" s="55">
        <v>11</v>
      </c>
      <c r="B287" s="198" t="s">
        <v>294</v>
      </c>
      <c r="C287" s="198"/>
      <c r="D287" s="45">
        <v>1</v>
      </c>
      <c r="E287" s="45">
        <v>0</v>
      </c>
      <c r="F287" s="46">
        <f t="shared" si="3"/>
        <v>0</v>
      </c>
    </row>
    <row r="288" spans="1:6" ht="14.25" customHeight="1" hidden="1" thickBot="1">
      <c r="A288" s="55">
        <v>12</v>
      </c>
      <c r="B288" s="198" t="s">
        <v>295</v>
      </c>
      <c r="C288" s="198"/>
      <c r="D288" s="45">
        <v>1</v>
      </c>
      <c r="E288" s="45">
        <v>0</v>
      </c>
      <c r="F288" s="46">
        <f t="shared" si="3"/>
        <v>0</v>
      </c>
    </row>
    <row r="289" spans="1:6" ht="14.25" hidden="1">
      <c r="A289" s="55">
        <v>13</v>
      </c>
      <c r="B289" s="198" t="s">
        <v>255</v>
      </c>
      <c r="C289" s="198"/>
      <c r="D289" s="45">
        <v>0</v>
      </c>
      <c r="E289" s="45">
        <v>9400</v>
      </c>
      <c r="F289" s="46">
        <f t="shared" si="3"/>
        <v>0</v>
      </c>
    </row>
    <row r="290" spans="1:6" ht="14.25" hidden="1">
      <c r="A290" s="55">
        <v>14</v>
      </c>
      <c r="B290" s="198" t="s">
        <v>256</v>
      </c>
      <c r="C290" s="198"/>
      <c r="D290" s="45">
        <v>0</v>
      </c>
      <c r="E290" s="45">
        <v>10000</v>
      </c>
      <c r="F290" s="46">
        <f t="shared" si="3"/>
        <v>0</v>
      </c>
    </row>
    <row r="291" spans="1:6" ht="14.25" hidden="1">
      <c r="A291" s="55">
        <v>15</v>
      </c>
      <c r="B291" s="198" t="s">
        <v>257</v>
      </c>
      <c r="C291" s="198"/>
      <c r="D291" s="45">
        <v>0</v>
      </c>
      <c r="E291" s="45">
        <v>18000</v>
      </c>
      <c r="F291" s="46">
        <f t="shared" si="3"/>
        <v>0</v>
      </c>
    </row>
    <row r="292" spans="1:6" ht="14.25" hidden="1">
      <c r="A292" s="55">
        <v>16</v>
      </c>
      <c r="B292" s="198" t="s">
        <v>254</v>
      </c>
      <c r="C292" s="198"/>
      <c r="D292" s="45">
        <v>0</v>
      </c>
      <c r="E292" s="45">
        <v>8000</v>
      </c>
      <c r="F292" s="46">
        <f t="shared" si="3"/>
        <v>0</v>
      </c>
    </row>
    <row r="293" spans="1:6" ht="14.25" hidden="1">
      <c r="A293" s="55">
        <v>17</v>
      </c>
      <c r="B293" s="198" t="s">
        <v>262</v>
      </c>
      <c r="C293" s="198"/>
      <c r="D293" s="45">
        <v>0</v>
      </c>
      <c r="E293" s="45">
        <v>4000</v>
      </c>
      <c r="F293" s="46">
        <f t="shared" si="3"/>
        <v>0</v>
      </c>
    </row>
    <row r="294" spans="1:6" ht="13.5" customHeight="1">
      <c r="A294" s="55"/>
      <c r="B294" s="199" t="s">
        <v>324</v>
      </c>
      <c r="C294" s="199"/>
      <c r="D294" s="45"/>
      <c r="E294" s="45"/>
      <c r="F294" s="48">
        <f>F293+F287+F286+F285+F284+F283+F282+F281+F279+F278+F277+F276+F288+F289+F290+F291+F292</f>
        <v>95000</v>
      </c>
    </row>
    <row r="295" spans="1:6" ht="14.25">
      <c r="A295" s="55">
        <v>6</v>
      </c>
      <c r="B295" s="198" t="s">
        <v>448</v>
      </c>
      <c r="C295" s="198"/>
      <c r="D295" s="45" t="s">
        <v>448</v>
      </c>
      <c r="E295" s="45" t="s">
        <v>448</v>
      </c>
      <c r="F295" s="46" t="s">
        <v>448</v>
      </c>
    </row>
    <row r="296" spans="1:6" ht="0.75" customHeight="1">
      <c r="A296" s="55">
        <v>7</v>
      </c>
      <c r="B296" s="198" t="s">
        <v>332</v>
      </c>
      <c r="C296" s="198"/>
      <c r="D296" s="45">
        <v>0</v>
      </c>
      <c r="E296" s="45">
        <v>2500</v>
      </c>
      <c r="F296" s="46">
        <f aca="true" t="shared" si="4" ref="F296:F307">E296*D296</f>
        <v>0</v>
      </c>
    </row>
    <row r="297" spans="1:6" ht="13.5" customHeight="1" hidden="1">
      <c r="A297" s="55">
        <v>8</v>
      </c>
      <c r="B297" s="198" t="s">
        <v>333</v>
      </c>
      <c r="C297" s="198"/>
      <c r="D297" s="45">
        <v>0</v>
      </c>
      <c r="E297" s="45">
        <v>6000</v>
      </c>
      <c r="F297" s="46">
        <f t="shared" si="4"/>
        <v>0</v>
      </c>
    </row>
    <row r="298" spans="1:6" ht="14.25" hidden="1">
      <c r="A298" s="55">
        <v>8</v>
      </c>
      <c r="B298" s="198" t="s">
        <v>291</v>
      </c>
      <c r="C298" s="198"/>
      <c r="D298" s="45">
        <v>1</v>
      </c>
      <c r="E298" s="45">
        <v>0</v>
      </c>
      <c r="F298" s="46">
        <f t="shared" si="4"/>
        <v>0</v>
      </c>
    </row>
    <row r="299" spans="1:6" ht="14.25" hidden="1">
      <c r="A299" s="55">
        <v>9</v>
      </c>
      <c r="B299" s="198" t="s">
        <v>292</v>
      </c>
      <c r="C299" s="198"/>
      <c r="D299" s="45">
        <v>2</v>
      </c>
      <c r="E299" s="45">
        <v>0</v>
      </c>
      <c r="F299" s="46">
        <f t="shared" si="4"/>
        <v>0</v>
      </c>
    </row>
    <row r="300" spans="1:6" ht="14.25" hidden="1">
      <c r="A300" s="55">
        <v>10</v>
      </c>
      <c r="B300" s="198" t="s">
        <v>293</v>
      </c>
      <c r="C300" s="198"/>
      <c r="D300" s="45">
        <v>1</v>
      </c>
      <c r="E300" s="45">
        <v>0</v>
      </c>
      <c r="F300" s="46">
        <f t="shared" si="4"/>
        <v>0</v>
      </c>
    </row>
    <row r="301" spans="1:6" ht="14.25" hidden="1">
      <c r="A301" s="55">
        <v>11</v>
      </c>
      <c r="B301" s="198" t="s">
        <v>294</v>
      </c>
      <c r="C301" s="198"/>
      <c r="D301" s="45">
        <v>1</v>
      </c>
      <c r="E301" s="45">
        <v>0</v>
      </c>
      <c r="F301" s="46">
        <f t="shared" si="4"/>
        <v>0</v>
      </c>
    </row>
    <row r="302" spans="1:6" ht="14.25" customHeight="1" hidden="1">
      <c r="A302" s="55">
        <v>12</v>
      </c>
      <c r="B302" s="198" t="s">
        <v>295</v>
      </c>
      <c r="C302" s="198"/>
      <c r="D302" s="45">
        <v>1</v>
      </c>
      <c r="E302" s="45">
        <v>0</v>
      </c>
      <c r="F302" s="46">
        <f t="shared" si="4"/>
        <v>0</v>
      </c>
    </row>
    <row r="303" spans="1:6" ht="14.25" hidden="1">
      <c r="A303" s="55">
        <v>13</v>
      </c>
      <c r="B303" s="198" t="s">
        <v>255</v>
      </c>
      <c r="C303" s="198"/>
      <c r="D303" s="45">
        <v>0</v>
      </c>
      <c r="E303" s="45">
        <v>9400</v>
      </c>
      <c r="F303" s="46">
        <f t="shared" si="4"/>
        <v>0</v>
      </c>
    </row>
    <row r="304" spans="1:6" ht="14.25" hidden="1">
      <c r="A304" s="55">
        <v>14</v>
      </c>
      <c r="B304" s="198" t="s">
        <v>256</v>
      </c>
      <c r="C304" s="198"/>
      <c r="D304" s="45">
        <v>0</v>
      </c>
      <c r="E304" s="45">
        <v>10000</v>
      </c>
      <c r="F304" s="46">
        <f t="shared" si="4"/>
        <v>0</v>
      </c>
    </row>
    <row r="305" spans="1:6" ht="14.25" hidden="1">
      <c r="A305" s="55">
        <v>15</v>
      </c>
      <c r="B305" s="198" t="s">
        <v>257</v>
      </c>
      <c r="C305" s="198"/>
      <c r="D305" s="45">
        <v>0</v>
      </c>
      <c r="E305" s="45">
        <v>18000</v>
      </c>
      <c r="F305" s="46">
        <f t="shared" si="4"/>
        <v>0</v>
      </c>
    </row>
    <row r="306" spans="1:6" ht="14.25" hidden="1">
      <c r="A306" s="55">
        <v>16</v>
      </c>
      <c r="B306" s="198" t="s">
        <v>254</v>
      </c>
      <c r="C306" s="198"/>
      <c r="D306" s="45">
        <v>0</v>
      </c>
      <c r="E306" s="45">
        <v>8000</v>
      </c>
      <c r="F306" s="46">
        <f t="shared" si="4"/>
        <v>0</v>
      </c>
    </row>
    <row r="307" spans="1:6" ht="14.25" hidden="1">
      <c r="A307" s="55">
        <v>17</v>
      </c>
      <c r="B307" s="198" t="s">
        <v>262</v>
      </c>
      <c r="C307" s="198"/>
      <c r="D307" s="45">
        <v>0</v>
      </c>
      <c r="E307" s="45">
        <v>4000</v>
      </c>
      <c r="F307" s="46">
        <f t="shared" si="4"/>
        <v>0</v>
      </c>
    </row>
    <row r="308" spans="1:6" ht="13.5" customHeight="1">
      <c r="A308" s="55"/>
      <c r="B308" s="199" t="s">
        <v>266</v>
      </c>
      <c r="C308" s="199"/>
      <c r="D308" s="45"/>
      <c r="E308" s="45"/>
      <c r="F308" s="48" t="s">
        <v>448</v>
      </c>
    </row>
    <row r="309" spans="1:6" ht="15">
      <c r="A309" s="45"/>
      <c r="B309" s="164" t="s">
        <v>10</v>
      </c>
      <c r="C309" s="164"/>
      <c r="D309" s="45"/>
      <c r="E309" s="55" t="s">
        <v>11</v>
      </c>
      <c r="F309" s="48" t="e">
        <f>F294+F271+F308</f>
        <v>#VALUE!</v>
      </c>
    </row>
    <row r="310" spans="1:6" ht="15">
      <c r="A310" s="83"/>
      <c r="B310" s="84"/>
      <c r="C310" s="84"/>
      <c r="D310" s="83"/>
      <c r="E310" s="85"/>
      <c r="F310" s="62"/>
    </row>
    <row r="311" ht="15">
      <c r="A311" s="20" t="s">
        <v>89</v>
      </c>
    </row>
    <row r="312" spans="1:3" ht="14.25">
      <c r="A312" s="2"/>
      <c r="B312" s="2"/>
      <c r="C312" s="2"/>
    </row>
    <row r="313" spans="1:3" ht="34.5" thickBot="1">
      <c r="A313" s="15" t="s">
        <v>2</v>
      </c>
      <c r="B313" s="196">
        <v>244340</v>
      </c>
      <c r="C313" s="197"/>
    </row>
    <row r="314" spans="1:3" ht="14.25">
      <c r="A314" s="16"/>
      <c r="B314" s="139"/>
      <c r="C314" s="139"/>
    </row>
    <row r="315" spans="1:3" ht="15.75" customHeight="1" thickBot="1">
      <c r="A315" s="140" t="s">
        <v>3</v>
      </c>
      <c r="B315" s="140"/>
      <c r="C315" s="42" t="s">
        <v>406</v>
      </c>
    </row>
    <row r="316" ht="15">
      <c r="A316" s="20" t="s">
        <v>151</v>
      </c>
    </row>
    <row r="317" spans="1:7" ht="25.5">
      <c r="A317" s="69" t="s">
        <v>34</v>
      </c>
      <c r="B317" s="162" t="s">
        <v>13</v>
      </c>
      <c r="C317" s="162"/>
      <c r="D317" s="69" t="s">
        <v>152</v>
      </c>
      <c r="E317" s="69" t="s">
        <v>118</v>
      </c>
      <c r="F317" s="69" t="s">
        <v>153</v>
      </c>
      <c r="G317" s="69" t="s">
        <v>154</v>
      </c>
    </row>
    <row r="318" spans="1:7" ht="14.25">
      <c r="A318" s="55">
        <v>1</v>
      </c>
      <c r="B318" s="167">
        <v>2</v>
      </c>
      <c r="C318" s="167"/>
      <c r="D318" s="55">
        <v>3</v>
      </c>
      <c r="E318" s="55">
        <v>4</v>
      </c>
      <c r="F318" s="55">
        <v>5</v>
      </c>
      <c r="G318" s="55">
        <v>6</v>
      </c>
    </row>
    <row r="319" spans="1:7" ht="18" customHeight="1">
      <c r="A319" s="33"/>
      <c r="B319" s="175" t="s">
        <v>155</v>
      </c>
      <c r="C319" s="175"/>
      <c r="D319" s="44" t="s">
        <v>11</v>
      </c>
      <c r="E319" s="44" t="s">
        <v>11</v>
      </c>
      <c r="F319" s="44" t="s">
        <v>11</v>
      </c>
      <c r="G319" s="44" t="s">
        <v>11</v>
      </c>
    </row>
    <row r="320" spans="1:7" ht="14.25" customHeight="1">
      <c r="A320" s="33"/>
      <c r="B320" s="177" t="s">
        <v>156</v>
      </c>
      <c r="C320" s="177"/>
      <c r="D320" s="33"/>
      <c r="E320" s="33"/>
      <c r="F320" s="33"/>
      <c r="G320" s="33"/>
    </row>
    <row r="321" spans="1:7" ht="16.5" customHeight="1" hidden="1">
      <c r="A321" s="44" t="s">
        <v>177</v>
      </c>
      <c r="B321" s="202" t="s">
        <v>174</v>
      </c>
      <c r="C321" s="202"/>
      <c r="D321" s="33"/>
      <c r="E321" s="33"/>
      <c r="F321" s="59"/>
      <c r="G321" s="48">
        <f>G322+G323+G325+G338+G349+G351+G356+G357+G358+G359+G360+G362+G375+G376+G377+G379+G392+G403+G405</f>
        <v>0</v>
      </c>
    </row>
    <row r="322" spans="1:7" ht="14.25" hidden="1">
      <c r="A322" s="44">
        <v>1</v>
      </c>
      <c r="B322" s="190" t="s">
        <v>211</v>
      </c>
      <c r="C322" s="190"/>
      <c r="D322" s="33" t="s">
        <v>302</v>
      </c>
      <c r="E322" s="45">
        <v>0</v>
      </c>
      <c r="F322" s="46">
        <v>326</v>
      </c>
      <c r="G322" s="46">
        <v>0</v>
      </c>
    </row>
    <row r="323" spans="1:7" ht="13.5" customHeight="1" hidden="1">
      <c r="A323" s="44">
        <v>2</v>
      </c>
      <c r="B323" s="190" t="s">
        <v>339</v>
      </c>
      <c r="C323" s="190"/>
      <c r="D323" s="33" t="s">
        <v>176</v>
      </c>
      <c r="E323" s="45">
        <v>0</v>
      </c>
      <c r="F323" s="46">
        <v>200</v>
      </c>
      <c r="G323" s="46">
        <f aca="true" t="shared" si="5" ref="G323:G375">F323*E323</f>
        <v>0</v>
      </c>
    </row>
    <row r="324" spans="1:7" ht="14.25" hidden="1">
      <c r="A324" s="44">
        <v>3</v>
      </c>
      <c r="B324" s="190" t="s">
        <v>210</v>
      </c>
      <c r="C324" s="190"/>
      <c r="D324" s="33" t="s">
        <v>176</v>
      </c>
      <c r="E324" s="45">
        <v>0</v>
      </c>
      <c r="F324" s="46">
        <v>50</v>
      </c>
      <c r="G324" s="46">
        <f t="shared" si="5"/>
        <v>0</v>
      </c>
    </row>
    <row r="325" spans="1:7" ht="14.25" customHeight="1" hidden="1">
      <c r="A325" s="44">
        <v>4</v>
      </c>
      <c r="B325" s="190" t="s">
        <v>175</v>
      </c>
      <c r="C325" s="190"/>
      <c r="D325" s="33" t="s">
        <v>176</v>
      </c>
      <c r="E325" s="45">
        <v>0</v>
      </c>
      <c r="F325" s="46">
        <v>400</v>
      </c>
      <c r="G325" s="46">
        <f t="shared" si="5"/>
        <v>0</v>
      </c>
    </row>
    <row r="326" spans="1:7" ht="14.25" hidden="1">
      <c r="A326" s="44">
        <v>5</v>
      </c>
      <c r="B326" s="190" t="s">
        <v>213</v>
      </c>
      <c r="C326" s="190"/>
      <c r="D326" s="33" t="s">
        <v>176</v>
      </c>
      <c r="E326" s="45">
        <v>0</v>
      </c>
      <c r="F326" s="46">
        <v>50</v>
      </c>
      <c r="G326" s="46">
        <f t="shared" si="5"/>
        <v>0</v>
      </c>
    </row>
    <row r="327" spans="1:7" ht="14.25" hidden="1">
      <c r="A327" s="44">
        <v>6</v>
      </c>
      <c r="B327" s="190" t="s">
        <v>214</v>
      </c>
      <c r="C327" s="190"/>
      <c r="D327" s="33" t="s">
        <v>176</v>
      </c>
      <c r="E327" s="45">
        <v>0</v>
      </c>
      <c r="F327" s="46">
        <v>50</v>
      </c>
      <c r="G327" s="46">
        <f t="shared" si="5"/>
        <v>0</v>
      </c>
    </row>
    <row r="328" spans="1:7" ht="14.25" hidden="1">
      <c r="A328" s="44">
        <v>7</v>
      </c>
      <c r="B328" s="190" t="s">
        <v>215</v>
      </c>
      <c r="C328" s="190"/>
      <c r="D328" s="33" t="s">
        <v>176</v>
      </c>
      <c r="E328" s="45">
        <v>0</v>
      </c>
      <c r="F328" s="46">
        <v>50</v>
      </c>
      <c r="G328" s="46">
        <f t="shared" si="5"/>
        <v>0</v>
      </c>
    </row>
    <row r="329" spans="1:7" ht="14.25" hidden="1">
      <c r="A329" s="44">
        <v>8</v>
      </c>
      <c r="B329" s="190" t="s">
        <v>216</v>
      </c>
      <c r="C329" s="190"/>
      <c r="D329" s="33" t="s">
        <v>176</v>
      </c>
      <c r="E329" s="45">
        <v>0</v>
      </c>
      <c r="F329" s="46">
        <v>250</v>
      </c>
      <c r="G329" s="46">
        <f t="shared" si="5"/>
        <v>0</v>
      </c>
    </row>
    <row r="330" spans="1:7" ht="14.25" hidden="1">
      <c r="A330" s="44">
        <v>9</v>
      </c>
      <c r="B330" s="190" t="s">
        <v>178</v>
      </c>
      <c r="C330" s="190"/>
      <c r="D330" s="33" t="s">
        <v>176</v>
      </c>
      <c r="E330" s="45">
        <v>0</v>
      </c>
      <c r="F330" s="46">
        <v>250</v>
      </c>
      <c r="G330" s="46">
        <f t="shared" si="5"/>
        <v>0</v>
      </c>
    </row>
    <row r="331" spans="1:7" ht="14.25" hidden="1">
      <c r="A331" s="44">
        <v>10</v>
      </c>
      <c r="B331" s="190" t="s">
        <v>217</v>
      </c>
      <c r="C331" s="190"/>
      <c r="D331" s="33" t="s">
        <v>176</v>
      </c>
      <c r="E331" s="45">
        <v>0</v>
      </c>
      <c r="F331" s="46">
        <v>100</v>
      </c>
      <c r="G331" s="46">
        <f t="shared" si="5"/>
        <v>0</v>
      </c>
    </row>
    <row r="332" spans="1:7" ht="14.25" hidden="1">
      <c r="A332" s="44">
        <v>11</v>
      </c>
      <c r="B332" s="190" t="s">
        <v>218</v>
      </c>
      <c r="C332" s="190"/>
      <c r="D332" s="33" t="s">
        <v>176</v>
      </c>
      <c r="E332" s="45">
        <v>0</v>
      </c>
      <c r="F332" s="46">
        <v>100</v>
      </c>
      <c r="G332" s="46">
        <f t="shared" si="5"/>
        <v>0</v>
      </c>
    </row>
    <row r="333" spans="1:7" ht="14.25" hidden="1">
      <c r="A333" s="44">
        <v>12</v>
      </c>
      <c r="B333" s="190" t="s">
        <v>180</v>
      </c>
      <c r="C333" s="190"/>
      <c r="D333" s="33" t="s">
        <v>212</v>
      </c>
      <c r="E333" s="45">
        <v>0</v>
      </c>
      <c r="F333" s="46">
        <v>20</v>
      </c>
      <c r="G333" s="46">
        <f t="shared" si="5"/>
        <v>0</v>
      </c>
    </row>
    <row r="334" spans="1:7" ht="14.25" hidden="1">
      <c r="A334" s="44">
        <v>13</v>
      </c>
      <c r="B334" s="190" t="s">
        <v>219</v>
      </c>
      <c r="C334" s="190"/>
      <c r="D334" s="33" t="s">
        <v>212</v>
      </c>
      <c r="E334" s="45">
        <v>0</v>
      </c>
      <c r="F334" s="46">
        <v>25</v>
      </c>
      <c r="G334" s="46">
        <f t="shared" si="5"/>
        <v>0</v>
      </c>
    </row>
    <row r="335" spans="1:7" ht="14.25" hidden="1">
      <c r="A335" s="44">
        <v>14</v>
      </c>
      <c r="B335" s="190" t="s">
        <v>220</v>
      </c>
      <c r="C335" s="190"/>
      <c r="D335" s="33" t="s">
        <v>176</v>
      </c>
      <c r="E335" s="45">
        <v>0</v>
      </c>
      <c r="F335" s="46">
        <v>200</v>
      </c>
      <c r="G335" s="46">
        <f t="shared" si="5"/>
        <v>0</v>
      </c>
    </row>
    <row r="336" spans="1:7" ht="14.25" hidden="1">
      <c r="A336" s="44">
        <v>15</v>
      </c>
      <c r="B336" s="190" t="s">
        <v>221</v>
      </c>
      <c r="C336" s="190"/>
      <c r="D336" s="33" t="s">
        <v>176</v>
      </c>
      <c r="E336" s="45">
        <v>0</v>
      </c>
      <c r="F336" s="46">
        <v>100</v>
      </c>
      <c r="G336" s="46">
        <f t="shared" si="5"/>
        <v>0</v>
      </c>
    </row>
    <row r="337" spans="1:7" ht="14.25" hidden="1">
      <c r="A337" s="44">
        <v>16</v>
      </c>
      <c r="B337" s="190" t="s">
        <v>181</v>
      </c>
      <c r="C337" s="190"/>
      <c r="D337" s="33" t="s">
        <v>176</v>
      </c>
      <c r="E337" s="45">
        <v>0</v>
      </c>
      <c r="F337" s="46">
        <v>30</v>
      </c>
      <c r="G337" s="46">
        <f t="shared" si="5"/>
        <v>0</v>
      </c>
    </row>
    <row r="338" spans="1:7" ht="15" customHeight="1" hidden="1">
      <c r="A338" s="44">
        <v>17</v>
      </c>
      <c r="B338" s="190" t="s">
        <v>178</v>
      </c>
      <c r="C338" s="190"/>
      <c r="D338" s="33" t="s">
        <v>176</v>
      </c>
      <c r="E338" s="45">
        <v>0</v>
      </c>
      <c r="F338" s="46">
        <v>150</v>
      </c>
      <c r="G338" s="46">
        <f t="shared" si="5"/>
        <v>0</v>
      </c>
    </row>
    <row r="339" spans="1:7" ht="14.25" hidden="1">
      <c r="A339" s="44">
        <v>18</v>
      </c>
      <c r="B339" s="190" t="s">
        <v>222</v>
      </c>
      <c r="C339" s="190"/>
      <c r="D339" s="33" t="s">
        <v>176</v>
      </c>
      <c r="E339" s="45">
        <v>0</v>
      </c>
      <c r="F339" s="46">
        <v>250</v>
      </c>
      <c r="G339" s="46">
        <f t="shared" si="5"/>
        <v>0</v>
      </c>
    </row>
    <row r="340" spans="1:7" ht="14.25" hidden="1">
      <c r="A340" s="44">
        <v>19</v>
      </c>
      <c r="B340" s="190" t="s">
        <v>223</v>
      </c>
      <c r="C340" s="190"/>
      <c r="D340" s="33" t="s">
        <v>179</v>
      </c>
      <c r="E340" s="45">
        <v>0</v>
      </c>
      <c r="F340" s="46">
        <v>500</v>
      </c>
      <c r="G340" s="46">
        <f t="shared" si="5"/>
        <v>0</v>
      </c>
    </row>
    <row r="341" spans="1:7" ht="14.25" hidden="1">
      <c r="A341" s="44">
        <v>20</v>
      </c>
      <c r="B341" s="190" t="s">
        <v>224</v>
      </c>
      <c r="C341" s="190"/>
      <c r="D341" s="33" t="s">
        <v>179</v>
      </c>
      <c r="E341" s="45">
        <v>0</v>
      </c>
      <c r="F341" s="46">
        <v>250</v>
      </c>
      <c r="G341" s="46">
        <f t="shared" si="5"/>
        <v>0</v>
      </c>
    </row>
    <row r="342" spans="1:7" ht="14.25" hidden="1">
      <c r="A342" s="44">
        <v>21</v>
      </c>
      <c r="B342" s="190" t="s">
        <v>225</v>
      </c>
      <c r="C342" s="190"/>
      <c r="D342" s="33" t="s">
        <v>179</v>
      </c>
      <c r="E342" s="45">
        <v>0</v>
      </c>
      <c r="F342" s="46">
        <v>50</v>
      </c>
      <c r="G342" s="46">
        <f t="shared" si="5"/>
        <v>0</v>
      </c>
    </row>
    <row r="343" spans="1:7" ht="14.25" hidden="1">
      <c r="A343" s="44">
        <v>22</v>
      </c>
      <c r="B343" s="190" t="s">
        <v>226</v>
      </c>
      <c r="C343" s="190"/>
      <c r="D343" s="33" t="s">
        <v>176</v>
      </c>
      <c r="E343" s="45">
        <v>0</v>
      </c>
      <c r="F343" s="46">
        <v>30</v>
      </c>
      <c r="G343" s="46">
        <f t="shared" si="5"/>
        <v>0</v>
      </c>
    </row>
    <row r="344" spans="1:7" ht="14.25" hidden="1">
      <c r="A344" s="44">
        <v>23</v>
      </c>
      <c r="B344" s="190" t="s">
        <v>227</v>
      </c>
      <c r="C344" s="190"/>
      <c r="D344" s="33" t="s">
        <v>228</v>
      </c>
      <c r="E344" s="45">
        <v>0</v>
      </c>
      <c r="F344" s="46">
        <v>250</v>
      </c>
      <c r="G344" s="46">
        <f t="shared" si="5"/>
        <v>0</v>
      </c>
    </row>
    <row r="345" spans="1:7" ht="14.25" hidden="1">
      <c r="A345" s="44">
        <v>24</v>
      </c>
      <c r="B345" s="190" t="s">
        <v>229</v>
      </c>
      <c r="C345" s="190"/>
      <c r="D345" s="33" t="s">
        <v>176</v>
      </c>
      <c r="E345" s="45">
        <v>0</v>
      </c>
      <c r="F345" s="46">
        <v>150</v>
      </c>
      <c r="G345" s="46">
        <f t="shared" si="5"/>
        <v>0</v>
      </c>
    </row>
    <row r="346" spans="1:7" ht="14.25" hidden="1">
      <c r="A346" s="44">
        <v>25</v>
      </c>
      <c r="B346" s="190" t="s">
        <v>230</v>
      </c>
      <c r="C346" s="190"/>
      <c r="D346" s="33" t="s">
        <v>176</v>
      </c>
      <c r="E346" s="45">
        <v>0</v>
      </c>
      <c r="F346" s="46">
        <v>100</v>
      </c>
      <c r="G346" s="46">
        <f t="shared" si="5"/>
        <v>0</v>
      </c>
    </row>
    <row r="347" spans="1:7" ht="14.25" hidden="1">
      <c r="A347" s="44">
        <v>26</v>
      </c>
      <c r="B347" s="190" t="s">
        <v>182</v>
      </c>
      <c r="C347" s="190"/>
      <c r="D347" s="33" t="s">
        <v>176</v>
      </c>
      <c r="E347" s="45">
        <v>0</v>
      </c>
      <c r="F347" s="46">
        <v>50</v>
      </c>
      <c r="G347" s="46">
        <f t="shared" si="5"/>
        <v>0</v>
      </c>
    </row>
    <row r="348" spans="1:7" ht="14.25" hidden="1">
      <c r="A348" s="44">
        <v>27</v>
      </c>
      <c r="B348" s="190" t="s">
        <v>231</v>
      </c>
      <c r="C348" s="190"/>
      <c r="D348" s="33" t="s">
        <v>179</v>
      </c>
      <c r="E348" s="45">
        <v>0</v>
      </c>
      <c r="F348" s="46">
        <v>800</v>
      </c>
      <c r="G348" s="46">
        <f t="shared" si="5"/>
        <v>0</v>
      </c>
    </row>
    <row r="349" spans="1:7" ht="14.25" hidden="1">
      <c r="A349" s="44">
        <v>28</v>
      </c>
      <c r="B349" s="190" t="s">
        <v>304</v>
      </c>
      <c r="C349" s="190"/>
      <c r="D349" s="33" t="s">
        <v>176</v>
      </c>
      <c r="E349" s="45">
        <v>0</v>
      </c>
      <c r="F349" s="46">
        <v>10</v>
      </c>
      <c r="G349" s="46">
        <f t="shared" si="5"/>
        <v>0</v>
      </c>
    </row>
    <row r="350" spans="1:7" ht="14.25" hidden="1">
      <c r="A350" s="44">
        <v>29</v>
      </c>
      <c r="B350" s="190" t="s">
        <v>232</v>
      </c>
      <c r="C350" s="190"/>
      <c r="D350" s="33" t="s">
        <v>212</v>
      </c>
      <c r="E350" s="45">
        <v>0</v>
      </c>
      <c r="F350" s="46">
        <v>200</v>
      </c>
      <c r="G350" s="46">
        <f t="shared" si="5"/>
        <v>0</v>
      </c>
    </row>
    <row r="351" spans="1:7" ht="15.75" customHeight="1" hidden="1">
      <c r="A351" s="44">
        <v>30</v>
      </c>
      <c r="B351" s="190" t="s">
        <v>264</v>
      </c>
      <c r="C351" s="190"/>
      <c r="D351" s="33" t="s">
        <v>176</v>
      </c>
      <c r="E351" s="45">
        <v>0</v>
      </c>
      <c r="F351" s="46">
        <v>7</v>
      </c>
      <c r="G351" s="46">
        <f t="shared" si="5"/>
        <v>0</v>
      </c>
    </row>
    <row r="352" spans="1:7" ht="14.25" hidden="1">
      <c r="A352" s="44">
        <v>31</v>
      </c>
      <c r="B352" s="190" t="s">
        <v>233</v>
      </c>
      <c r="C352" s="190"/>
      <c r="D352" s="33" t="s">
        <v>179</v>
      </c>
      <c r="E352" s="45">
        <v>0</v>
      </c>
      <c r="F352" s="46">
        <v>100</v>
      </c>
      <c r="G352" s="46">
        <f t="shared" si="5"/>
        <v>0</v>
      </c>
    </row>
    <row r="353" spans="1:7" ht="14.25" hidden="1">
      <c r="A353" s="44">
        <v>32</v>
      </c>
      <c r="B353" s="190" t="s">
        <v>234</v>
      </c>
      <c r="C353" s="190"/>
      <c r="D353" s="33" t="s">
        <v>176</v>
      </c>
      <c r="E353" s="45">
        <v>0</v>
      </c>
      <c r="F353" s="46">
        <v>200</v>
      </c>
      <c r="G353" s="46">
        <f t="shared" si="5"/>
        <v>0</v>
      </c>
    </row>
    <row r="354" spans="1:7" ht="14.25" hidden="1">
      <c r="A354" s="44">
        <v>33</v>
      </c>
      <c r="B354" s="190" t="s">
        <v>235</v>
      </c>
      <c r="C354" s="190"/>
      <c r="D354" s="33" t="s">
        <v>228</v>
      </c>
      <c r="E354" s="45">
        <v>0</v>
      </c>
      <c r="F354" s="46">
        <v>100</v>
      </c>
      <c r="G354" s="46">
        <f t="shared" si="5"/>
        <v>0</v>
      </c>
    </row>
    <row r="355" spans="1:7" ht="14.25" hidden="1">
      <c r="A355" s="44">
        <v>34</v>
      </c>
      <c r="B355" s="190" t="s">
        <v>236</v>
      </c>
      <c r="C355" s="190"/>
      <c r="D355" s="33" t="s">
        <v>228</v>
      </c>
      <c r="E355" s="45">
        <v>0</v>
      </c>
      <c r="F355" s="46">
        <v>150</v>
      </c>
      <c r="G355" s="46">
        <f t="shared" si="5"/>
        <v>0</v>
      </c>
    </row>
    <row r="356" spans="1:7" ht="14.25" hidden="1">
      <c r="A356" s="44">
        <v>35</v>
      </c>
      <c r="B356" s="190" t="s">
        <v>303</v>
      </c>
      <c r="C356" s="190"/>
      <c r="D356" s="33" t="s">
        <v>176</v>
      </c>
      <c r="E356" s="45">
        <v>30</v>
      </c>
      <c r="F356" s="46">
        <v>0</v>
      </c>
      <c r="G356" s="46">
        <f t="shared" si="5"/>
        <v>0</v>
      </c>
    </row>
    <row r="357" spans="1:7" ht="14.25" hidden="1">
      <c r="A357" s="44">
        <v>36</v>
      </c>
      <c r="B357" s="190" t="s">
        <v>304</v>
      </c>
      <c r="C357" s="190"/>
      <c r="D357" s="33" t="s">
        <v>176</v>
      </c>
      <c r="E357" s="45">
        <v>20</v>
      </c>
      <c r="F357" s="46">
        <v>0</v>
      </c>
      <c r="G357" s="46">
        <f t="shared" si="5"/>
        <v>0</v>
      </c>
    </row>
    <row r="358" spans="1:7" ht="14.25" hidden="1">
      <c r="A358" s="44">
        <v>37</v>
      </c>
      <c r="B358" s="206" t="s">
        <v>218</v>
      </c>
      <c r="C358" s="206"/>
      <c r="D358" s="33" t="s">
        <v>176</v>
      </c>
      <c r="E358" s="45">
        <v>30</v>
      </c>
      <c r="F358" s="46">
        <v>0</v>
      </c>
      <c r="G358" s="46">
        <f t="shared" si="5"/>
        <v>0</v>
      </c>
    </row>
    <row r="359" spans="1:7" ht="14.25" hidden="1">
      <c r="A359" s="44">
        <v>38</v>
      </c>
      <c r="B359" s="190" t="s">
        <v>178</v>
      </c>
      <c r="C359" s="190"/>
      <c r="D359" s="33" t="s">
        <v>179</v>
      </c>
      <c r="E359" s="45">
        <v>5</v>
      </c>
      <c r="F359" s="46">
        <v>0</v>
      </c>
      <c r="G359" s="46">
        <f t="shared" si="5"/>
        <v>0</v>
      </c>
    </row>
    <row r="360" spans="1:7" ht="13.5" customHeight="1" hidden="1" thickBot="1">
      <c r="A360" s="44">
        <v>39</v>
      </c>
      <c r="B360" s="190" t="s">
        <v>305</v>
      </c>
      <c r="C360" s="190"/>
      <c r="D360" s="33" t="s">
        <v>176</v>
      </c>
      <c r="E360" s="45">
        <v>3</v>
      </c>
      <c r="F360" s="46">
        <v>0</v>
      </c>
      <c r="G360" s="46">
        <f t="shared" si="5"/>
        <v>0</v>
      </c>
    </row>
    <row r="361" spans="1:7" ht="14.25" hidden="1">
      <c r="A361" s="44">
        <v>40</v>
      </c>
      <c r="B361" s="190" t="s">
        <v>210</v>
      </c>
      <c r="C361" s="190"/>
      <c r="D361" s="33" t="s">
        <v>176</v>
      </c>
      <c r="E361" s="45">
        <v>0</v>
      </c>
      <c r="F361" s="46">
        <v>50</v>
      </c>
      <c r="G361" s="46">
        <f t="shared" si="5"/>
        <v>0</v>
      </c>
    </row>
    <row r="362" spans="1:7" ht="14.25" customHeight="1" hidden="1" thickBot="1">
      <c r="A362" s="44">
        <v>41</v>
      </c>
      <c r="B362" s="190" t="s">
        <v>181</v>
      </c>
      <c r="C362" s="190"/>
      <c r="D362" s="33" t="s">
        <v>176</v>
      </c>
      <c r="E362" s="45">
        <v>6</v>
      </c>
      <c r="F362" s="46">
        <v>0</v>
      </c>
      <c r="G362" s="46">
        <f t="shared" si="5"/>
        <v>0</v>
      </c>
    </row>
    <row r="363" spans="1:7" ht="14.25" hidden="1">
      <c r="A363" s="44">
        <v>42</v>
      </c>
      <c r="B363" s="190" t="s">
        <v>213</v>
      </c>
      <c r="C363" s="190"/>
      <c r="D363" s="33" t="s">
        <v>176</v>
      </c>
      <c r="E363" s="45">
        <v>0</v>
      </c>
      <c r="F363" s="46">
        <v>50</v>
      </c>
      <c r="G363" s="46">
        <f t="shared" si="5"/>
        <v>0</v>
      </c>
    </row>
    <row r="364" spans="1:7" ht="14.25" hidden="1">
      <c r="A364" s="44">
        <v>43</v>
      </c>
      <c r="B364" s="190" t="s">
        <v>214</v>
      </c>
      <c r="C364" s="190"/>
      <c r="D364" s="33" t="s">
        <v>176</v>
      </c>
      <c r="E364" s="45">
        <v>0</v>
      </c>
      <c r="F364" s="46">
        <v>50</v>
      </c>
      <c r="G364" s="46">
        <f t="shared" si="5"/>
        <v>0</v>
      </c>
    </row>
    <row r="365" spans="1:7" ht="14.25" hidden="1">
      <c r="A365" s="44">
        <v>44</v>
      </c>
      <c r="B365" s="190" t="s">
        <v>215</v>
      </c>
      <c r="C365" s="190"/>
      <c r="D365" s="33" t="s">
        <v>176</v>
      </c>
      <c r="E365" s="45">
        <v>0</v>
      </c>
      <c r="F365" s="46">
        <v>50</v>
      </c>
      <c r="G365" s="46">
        <f t="shared" si="5"/>
        <v>0</v>
      </c>
    </row>
    <row r="366" spans="1:7" ht="14.25" hidden="1">
      <c r="A366" s="44">
        <v>45</v>
      </c>
      <c r="B366" s="190" t="s">
        <v>216</v>
      </c>
      <c r="C366" s="190"/>
      <c r="D366" s="33" t="s">
        <v>176</v>
      </c>
      <c r="E366" s="45">
        <v>0</v>
      </c>
      <c r="F366" s="46">
        <v>250</v>
      </c>
      <c r="G366" s="46">
        <f t="shared" si="5"/>
        <v>0</v>
      </c>
    </row>
    <row r="367" spans="1:7" ht="14.25" hidden="1">
      <c r="A367" s="44">
        <v>46</v>
      </c>
      <c r="B367" s="190" t="s">
        <v>178</v>
      </c>
      <c r="C367" s="190"/>
      <c r="D367" s="33" t="s">
        <v>176</v>
      </c>
      <c r="E367" s="45">
        <v>0</v>
      </c>
      <c r="F367" s="46">
        <v>250</v>
      </c>
      <c r="G367" s="46">
        <f t="shared" si="5"/>
        <v>0</v>
      </c>
    </row>
    <row r="368" spans="1:7" ht="14.25" hidden="1">
      <c r="A368" s="44">
        <v>47</v>
      </c>
      <c r="B368" s="190" t="s">
        <v>217</v>
      </c>
      <c r="C368" s="190"/>
      <c r="D368" s="33" t="s">
        <v>176</v>
      </c>
      <c r="E368" s="45">
        <v>0</v>
      </c>
      <c r="F368" s="46">
        <v>100</v>
      </c>
      <c r="G368" s="46">
        <f t="shared" si="5"/>
        <v>0</v>
      </c>
    </row>
    <row r="369" spans="1:7" ht="14.25" hidden="1">
      <c r="A369" s="44">
        <v>48</v>
      </c>
      <c r="B369" s="190" t="s">
        <v>218</v>
      </c>
      <c r="C369" s="190"/>
      <c r="D369" s="33" t="s">
        <v>176</v>
      </c>
      <c r="E369" s="45">
        <v>0</v>
      </c>
      <c r="F369" s="46">
        <v>100</v>
      </c>
      <c r="G369" s="46">
        <f t="shared" si="5"/>
        <v>0</v>
      </c>
    </row>
    <row r="370" spans="1:7" ht="14.25" hidden="1">
      <c r="A370" s="44">
        <v>49</v>
      </c>
      <c r="B370" s="190" t="s">
        <v>180</v>
      </c>
      <c r="C370" s="190"/>
      <c r="D370" s="33" t="s">
        <v>212</v>
      </c>
      <c r="E370" s="45">
        <v>0</v>
      </c>
      <c r="F370" s="46">
        <v>20</v>
      </c>
      <c r="G370" s="46">
        <f t="shared" si="5"/>
        <v>0</v>
      </c>
    </row>
    <row r="371" spans="1:7" ht="14.25" hidden="1">
      <c r="A371" s="44">
        <v>50</v>
      </c>
      <c r="B371" s="190" t="s">
        <v>219</v>
      </c>
      <c r="C371" s="190"/>
      <c r="D371" s="33" t="s">
        <v>212</v>
      </c>
      <c r="E371" s="45">
        <v>0</v>
      </c>
      <c r="F371" s="46">
        <v>25</v>
      </c>
      <c r="G371" s="46">
        <f t="shared" si="5"/>
        <v>0</v>
      </c>
    </row>
    <row r="372" spans="1:7" ht="14.25" hidden="1">
      <c r="A372" s="44">
        <v>51</v>
      </c>
      <c r="B372" s="190" t="s">
        <v>220</v>
      </c>
      <c r="C372" s="190"/>
      <c r="D372" s="33" t="s">
        <v>176</v>
      </c>
      <c r="E372" s="45">
        <v>0</v>
      </c>
      <c r="F372" s="46">
        <v>200</v>
      </c>
      <c r="G372" s="46">
        <f t="shared" si="5"/>
        <v>0</v>
      </c>
    </row>
    <row r="373" spans="1:7" ht="14.25" hidden="1">
      <c r="A373" s="44">
        <v>52</v>
      </c>
      <c r="B373" s="190" t="s">
        <v>221</v>
      </c>
      <c r="C373" s="190"/>
      <c r="D373" s="33" t="s">
        <v>176</v>
      </c>
      <c r="E373" s="45">
        <v>0</v>
      </c>
      <c r="F373" s="46">
        <v>100</v>
      </c>
      <c r="G373" s="46">
        <f t="shared" si="5"/>
        <v>0</v>
      </c>
    </row>
    <row r="374" spans="1:7" ht="14.25" hidden="1">
      <c r="A374" s="44">
        <v>53</v>
      </c>
      <c r="B374" s="190" t="s">
        <v>181</v>
      </c>
      <c r="C374" s="190"/>
      <c r="D374" s="33" t="s">
        <v>176</v>
      </c>
      <c r="E374" s="45">
        <v>0</v>
      </c>
      <c r="F374" s="46">
        <v>30</v>
      </c>
      <c r="G374" s="46">
        <f t="shared" si="5"/>
        <v>0</v>
      </c>
    </row>
    <row r="375" spans="1:7" ht="15" customHeight="1" hidden="1" thickBot="1">
      <c r="A375" s="44">
        <v>54</v>
      </c>
      <c r="B375" s="190" t="s">
        <v>180</v>
      </c>
      <c r="C375" s="190"/>
      <c r="D375" s="33" t="s">
        <v>176</v>
      </c>
      <c r="E375" s="45">
        <v>20</v>
      </c>
      <c r="F375" s="46">
        <v>0</v>
      </c>
      <c r="G375" s="46">
        <f t="shared" si="5"/>
        <v>0</v>
      </c>
    </row>
    <row r="376" spans="1:7" ht="14.25" hidden="1">
      <c r="A376" s="44">
        <v>55</v>
      </c>
      <c r="B376" s="190" t="s">
        <v>264</v>
      </c>
      <c r="C376" s="190"/>
      <c r="D376" s="33" t="s">
        <v>176</v>
      </c>
      <c r="E376" s="45">
        <v>3</v>
      </c>
      <c r="F376" s="46">
        <v>0</v>
      </c>
      <c r="G376" s="46">
        <f aca="true" t="shared" si="6" ref="G376:G409">F376*E376</f>
        <v>0</v>
      </c>
    </row>
    <row r="377" spans="1:7" ht="13.5" customHeight="1" hidden="1" thickBot="1">
      <c r="A377" s="44">
        <v>56</v>
      </c>
      <c r="B377" s="190" t="s">
        <v>220</v>
      </c>
      <c r="C377" s="190"/>
      <c r="D377" s="33" t="s">
        <v>176</v>
      </c>
      <c r="E377" s="45">
        <v>10</v>
      </c>
      <c r="F377" s="46">
        <v>0</v>
      </c>
      <c r="G377" s="46">
        <f t="shared" si="6"/>
        <v>0</v>
      </c>
    </row>
    <row r="378" spans="1:7" ht="14.25" hidden="1">
      <c r="A378" s="44">
        <v>57</v>
      </c>
      <c r="B378" s="190" t="s">
        <v>210</v>
      </c>
      <c r="C378" s="190"/>
      <c r="D378" s="33" t="s">
        <v>176</v>
      </c>
      <c r="E378" s="45">
        <v>0</v>
      </c>
      <c r="F378" s="46">
        <v>50</v>
      </c>
      <c r="G378" s="46">
        <f t="shared" si="6"/>
        <v>0</v>
      </c>
    </row>
    <row r="379" spans="1:7" ht="14.25" customHeight="1" hidden="1" thickBot="1">
      <c r="A379" s="44">
        <v>58</v>
      </c>
      <c r="B379" s="190" t="s">
        <v>306</v>
      </c>
      <c r="C379" s="190"/>
      <c r="D379" s="33" t="s">
        <v>176</v>
      </c>
      <c r="E379" s="45">
        <v>10</v>
      </c>
      <c r="F379" s="46">
        <v>0</v>
      </c>
      <c r="G379" s="46">
        <f t="shared" si="6"/>
        <v>0</v>
      </c>
    </row>
    <row r="380" spans="1:7" ht="14.25" hidden="1">
      <c r="A380" s="44">
        <v>59</v>
      </c>
      <c r="B380" s="190" t="s">
        <v>213</v>
      </c>
      <c r="C380" s="190"/>
      <c r="D380" s="33" t="s">
        <v>176</v>
      </c>
      <c r="E380" s="45">
        <v>0</v>
      </c>
      <c r="F380" s="46">
        <v>50</v>
      </c>
      <c r="G380" s="46">
        <f t="shared" si="6"/>
        <v>0</v>
      </c>
    </row>
    <row r="381" spans="1:7" ht="14.25" hidden="1">
      <c r="A381" s="44">
        <v>60</v>
      </c>
      <c r="B381" s="190" t="s">
        <v>214</v>
      </c>
      <c r="C381" s="190"/>
      <c r="D381" s="33" t="s">
        <v>176</v>
      </c>
      <c r="E381" s="45">
        <v>0</v>
      </c>
      <c r="F381" s="46">
        <v>50</v>
      </c>
      <c r="G381" s="46">
        <f t="shared" si="6"/>
        <v>0</v>
      </c>
    </row>
    <row r="382" spans="1:7" ht="14.25" hidden="1">
      <c r="A382" s="44">
        <v>61</v>
      </c>
      <c r="B382" s="190" t="s">
        <v>215</v>
      </c>
      <c r="C382" s="190"/>
      <c r="D382" s="33" t="s">
        <v>176</v>
      </c>
      <c r="E382" s="45">
        <v>0</v>
      </c>
      <c r="F382" s="46">
        <v>50</v>
      </c>
      <c r="G382" s="46">
        <f t="shared" si="6"/>
        <v>0</v>
      </c>
    </row>
    <row r="383" spans="1:7" ht="14.25" hidden="1">
      <c r="A383" s="44">
        <v>62</v>
      </c>
      <c r="B383" s="190" t="s">
        <v>216</v>
      </c>
      <c r="C383" s="190"/>
      <c r="D383" s="33" t="s">
        <v>176</v>
      </c>
      <c r="E383" s="45">
        <v>0</v>
      </c>
      <c r="F383" s="46">
        <v>250</v>
      </c>
      <c r="G383" s="46">
        <f t="shared" si="6"/>
        <v>0</v>
      </c>
    </row>
    <row r="384" spans="1:7" ht="14.25" hidden="1">
      <c r="A384" s="44">
        <v>63</v>
      </c>
      <c r="B384" s="190" t="s">
        <v>178</v>
      </c>
      <c r="C384" s="190"/>
      <c r="D384" s="33" t="s">
        <v>176</v>
      </c>
      <c r="E384" s="45">
        <v>0</v>
      </c>
      <c r="F384" s="46">
        <v>250</v>
      </c>
      <c r="G384" s="46">
        <f t="shared" si="6"/>
        <v>0</v>
      </c>
    </row>
    <row r="385" spans="1:7" ht="14.25" hidden="1">
      <c r="A385" s="44">
        <v>64</v>
      </c>
      <c r="B385" s="190" t="s">
        <v>217</v>
      </c>
      <c r="C385" s="190"/>
      <c r="D385" s="33" t="s">
        <v>176</v>
      </c>
      <c r="E385" s="45">
        <v>0</v>
      </c>
      <c r="F385" s="46">
        <v>100</v>
      </c>
      <c r="G385" s="46">
        <f t="shared" si="6"/>
        <v>0</v>
      </c>
    </row>
    <row r="386" spans="1:7" ht="14.25" hidden="1">
      <c r="A386" s="44">
        <v>65</v>
      </c>
      <c r="B386" s="190" t="s">
        <v>218</v>
      </c>
      <c r="C386" s="190"/>
      <c r="D386" s="33" t="s">
        <v>176</v>
      </c>
      <c r="E386" s="45">
        <v>0</v>
      </c>
      <c r="F386" s="46">
        <v>100</v>
      </c>
      <c r="G386" s="46">
        <f t="shared" si="6"/>
        <v>0</v>
      </c>
    </row>
    <row r="387" spans="1:7" ht="14.25" hidden="1">
      <c r="A387" s="44">
        <v>66</v>
      </c>
      <c r="B387" s="190" t="s">
        <v>180</v>
      </c>
      <c r="C387" s="190"/>
      <c r="D387" s="33" t="s">
        <v>212</v>
      </c>
      <c r="E387" s="45">
        <v>0</v>
      </c>
      <c r="F387" s="46">
        <v>20</v>
      </c>
      <c r="G387" s="46">
        <f t="shared" si="6"/>
        <v>0</v>
      </c>
    </row>
    <row r="388" spans="1:7" ht="14.25" hidden="1">
      <c r="A388" s="44">
        <v>67</v>
      </c>
      <c r="B388" s="190" t="s">
        <v>219</v>
      </c>
      <c r="C388" s="190"/>
      <c r="D388" s="33" t="s">
        <v>212</v>
      </c>
      <c r="E388" s="45">
        <v>0</v>
      </c>
      <c r="F388" s="46">
        <v>25</v>
      </c>
      <c r="G388" s="46">
        <f t="shared" si="6"/>
        <v>0</v>
      </c>
    </row>
    <row r="389" spans="1:7" ht="14.25" hidden="1">
      <c r="A389" s="44">
        <v>68</v>
      </c>
      <c r="B389" s="190" t="s">
        <v>220</v>
      </c>
      <c r="C389" s="190"/>
      <c r="D389" s="33" t="s">
        <v>176</v>
      </c>
      <c r="E389" s="45">
        <v>0</v>
      </c>
      <c r="F389" s="46">
        <v>200</v>
      </c>
      <c r="G389" s="46">
        <f t="shared" si="6"/>
        <v>0</v>
      </c>
    </row>
    <row r="390" spans="1:7" ht="14.25" hidden="1">
      <c r="A390" s="44">
        <v>69</v>
      </c>
      <c r="B390" s="190" t="s">
        <v>221</v>
      </c>
      <c r="C390" s="190"/>
      <c r="D390" s="33" t="s">
        <v>176</v>
      </c>
      <c r="E390" s="45">
        <v>0</v>
      </c>
      <c r="F390" s="46">
        <v>100</v>
      </c>
      <c r="G390" s="46">
        <f t="shared" si="6"/>
        <v>0</v>
      </c>
    </row>
    <row r="391" spans="1:7" ht="14.25" hidden="1">
      <c r="A391" s="44">
        <v>70</v>
      </c>
      <c r="B391" s="190" t="s">
        <v>181</v>
      </c>
      <c r="C391" s="190"/>
      <c r="D391" s="33" t="s">
        <v>176</v>
      </c>
      <c r="E391" s="45">
        <v>0</v>
      </c>
      <c r="F391" s="46">
        <v>30</v>
      </c>
      <c r="G391" s="46">
        <f t="shared" si="6"/>
        <v>0</v>
      </c>
    </row>
    <row r="392" spans="1:7" ht="15" customHeight="1" hidden="1" thickBot="1">
      <c r="A392" s="44">
        <v>71</v>
      </c>
      <c r="B392" s="190" t="s">
        <v>219</v>
      </c>
      <c r="C392" s="190"/>
      <c r="D392" s="33" t="s">
        <v>176</v>
      </c>
      <c r="E392" s="45">
        <v>1</v>
      </c>
      <c r="F392" s="46">
        <v>0</v>
      </c>
      <c r="G392" s="46">
        <f t="shared" si="6"/>
        <v>0</v>
      </c>
    </row>
    <row r="393" spans="1:7" ht="14.25" hidden="1">
      <c r="A393" s="44">
        <v>72</v>
      </c>
      <c r="B393" s="190" t="s">
        <v>222</v>
      </c>
      <c r="C393" s="190"/>
      <c r="D393" s="33" t="s">
        <v>176</v>
      </c>
      <c r="E393" s="45">
        <v>0</v>
      </c>
      <c r="F393" s="46">
        <v>250</v>
      </c>
      <c r="G393" s="46">
        <f t="shared" si="6"/>
        <v>0</v>
      </c>
    </row>
    <row r="394" spans="1:7" ht="14.25" hidden="1">
      <c r="A394" s="44">
        <v>73</v>
      </c>
      <c r="B394" s="190" t="s">
        <v>223</v>
      </c>
      <c r="C394" s="190"/>
      <c r="D394" s="33" t="s">
        <v>179</v>
      </c>
      <c r="E394" s="45">
        <v>0</v>
      </c>
      <c r="F394" s="46">
        <v>500</v>
      </c>
      <c r="G394" s="46">
        <f t="shared" si="6"/>
        <v>0</v>
      </c>
    </row>
    <row r="395" spans="1:7" ht="14.25" hidden="1">
      <c r="A395" s="44">
        <v>74</v>
      </c>
      <c r="B395" s="190" t="s">
        <v>224</v>
      </c>
      <c r="C395" s="190"/>
      <c r="D395" s="33" t="s">
        <v>179</v>
      </c>
      <c r="E395" s="45">
        <v>0</v>
      </c>
      <c r="F395" s="46">
        <v>250</v>
      </c>
      <c r="G395" s="46">
        <f t="shared" si="6"/>
        <v>0</v>
      </c>
    </row>
    <row r="396" spans="1:7" ht="14.25" hidden="1">
      <c r="A396" s="44">
        <v>75</v>
      </c>
      <c r="B396" s="190" t="s">
        <v>225</v>
      </c>
      <c r="C396" s="190"/>
      <c r="D396" s="33" t="s">
        <v>179</v>
      </c>
      <c r="E396" s="45">
        <v>0</v>
      </c>
      <c r="F396" s="46">
        <v>50</v>
      </c>
      <c r="G396" s="46">
        <f t="shared" si="6"/>
        <v>0</v>
      </c>
    </row>
    <row r="397" spans="1:7" ht="14.25" hidden="1">
      <c r="A397" s="44">
        <v>76</v>
      </c>
      <c r="B397" s="190" t="s">
        <v>226</v>
      </c>
      <c r="C397" s="190"/>
      <c r="D397" s="33" t="s">
        <v>176</v>
      </c>
      <c r="E397" s="45">
        <v>0</v>
      </c>
      <c r="F397" s="46">
        <v>30</v>
      </c>
      <c r="G397" s="46">
        <f t="shared" si="6"/>
        <v>0</v>
      </c>
    </row>
    <row r="398" spans="1:7" ht="14.25" hidden="1">
      <c r="A398" s="44">
        <v>77</v>
      </c>
      <c r="B398" s="190" t="s">
        <v>227</v>
      </c>
      <c r="C398" s="190"/>
      <c r="D398" s="33" t="s">
        <v>228</v>
      </c>
      <c r="E398" s="45">
        <v>0</v>
      </c>
      <c r="F398" s="46">
        <v>250</v>
      </c>
      <c r="G398" s="46">
        <f t="shared" si="6"/>
        <v>0</v>
      </c>
    </row>
    <row r="399" spans="1:7" ht="14.25" hidden="1">
      <c r="A399" s="44">
        <v>78</v>
      </c>
      <c r="B399" s="190" t="s">
        <v>229</v>
      </c>
      <c r="C399" s="190"/>
      <c r="D399" s="33" t="s">
        <v>176</v>
      </c>
      <c r="E399" s="45">
        <v>0</v>
      </c>
      <c r="F399" s="46">
        <v>150</v>
      </c>
      <c r="G399" s="46">
        <f t="shared" si="6"/>
        <v>0</v>
      </c>
    </row>
    <row r="400" spans="1:7" ht="14.25" hidden="1">
      <c r="A400" s="44">
        <v>79</v>
      </c>
      <c r="B400" s="190" t="s">
        <v>230</v>
      </c>
      <c r="C400" s="190"/>
      <c r="D400" s="33" t="s">
        <v>176</v>
      </c>
      <c r="E400" s="45">
        <v>0</v>
      </c>
      <c r="F400" s="46">
        <v>100</v>
      </c>
      <c r="G400" s="46">
        <f t="shared" si="6"/>
        <v>0</v>
      </c>
    </row>
    <row r="401" spans="1:7" ht="14.25" hidden="1">
      <c r="A401" s="44">
        <v>80</v>
      </c>
      <c r="B401" s="190" t="s">
        <v>182</v>
      </c>
      <c r="C401" s="190"/>
      <c r="D401" s="33" t="s">
        <v>176</v>
      </c>
      <c r="E401" s="45">
        <v>0</v>
      </c>
      <c r="F401" s="46">
        <v>50</v>
      </c>
      <c r="G401" s="46">
        <f t="shared" si="6"/>
        <v>0</v>
      </c>
    </row>
    <row r="402" spans="1:7" ht="14.25" hidden="1">
      <c r="A402" s="44">
        <v>81</v>
      </c>
      <c r="B402" s="190" t="s">
        <v>231</v>
      </c>
      <c r="C402" s="190"/>
      <c r="D402" s="33" t="s">
        <v>179</v>
      </c>
      <c r="E402" s="45">
        <v>0</v>
      </c>
      <c r="F402" s="46">
        <v>800</v>
      </c>
      <c r="G402" s="46">
        <f t="shared" si="6"/>
        <v>0</v>
      </c>
    </row>
    <row r="403" spans="1:7" ht="14.25" hidden="1">
      <c r="A403" s="44">
        <v>82</v>
      </c>
      <c r="B403" s="190" t="s">
        <v>307</v>
      </c>
      <c r="C403" s="190"/>
      <c r="D403" s="33" t="s">
        <v>176</v>
      </c>
      <c r="E403" s="45">
        <v>1</v>
      </c>
      <c r="F403" s="46">
        <v>0</v>
      </c>
      <c r="G403" s="46">
        <f t="shared" si="6"/>
        <v>0</v>
      </c>
    </row>
    <row r="404" spans="1:7" ht="14.25" hidden="1">
      <c r="A404" s="44">
        <v>83</v>
      </c>
      <c r="B404" s="190" t="s">
        <v>232</v>
      </c>
      <c r="C404" s="190"/>
      <c r="D404" s="33" t="s">
        <v>212</v>
      </c>
      <c r="E404" s="45">
        <v>0</v>
      </c>
      <c r="F404" s="46">
        <v>200</v>
      </c>
      <c r="G404" s="46">
        <f t="shared" si="6"/>
        <v>0</v>
      </c>
    </row>
    <row r="405" spans="1:7" ht="15" customHeight="1" hidden="1" thickBot="1">
      <c r="A405" s="44">
        <v>84</v>
      </c>
      <c r="B405" s="190" t="s">
        <v>175</v>
      </c>
      <c r="C405" s="190"/>
      <c r="D405" s="33" t="s">
        <v>176</v>
      </c>
      <c r="E405" s="45">
        <v>20</v>
      </c>
      <c r="F405" s="46">
        <v>0</v>
      </c>
      <c r="G405" s="46">
        <f t="shared" si="6"/>
        <v>0</v>
      </c>
    </row>
    <row r="406" spans="1:7" ht="14.25" hidden="1">
      <c r="A406" s="44">
        <v>85</v>
      </c>
      <c r="B406" s="190" t="s">
        <v>233</v>
      </c>
      <c r="C406" s="190"/>
      <c r="D406" s="33" t="s">
        <v>179</v>
      </c>
      <c r="E406" s="45">
        <v>0</v>
      </c>
      <c r="F406" s="46">
        <v>100</v>
      </c>
      <c r="G406" s="46">
        <f t="shared" si="6"/>
        <v>0</v>
      </c>
    </row>
    <row r="407" spans="1:7" ht="14.25" hidden="1">
      <c r="A407" s="44">
        <v>86</v>
      </c>
      <c r="B407" s="190" t="s">
        <v>234</v>
      </c>
      <c r="C407" s="190"/>
      <c r="D407" s="33" t="s">
        <v>176</v>
      </c>
      <c r="E407" s="45">
        <v>0</v>
      </c>
      <c r="F407" s="46">
        <v>200</v>
      </c>
      <c r="G407" s="46">
        <f t="shared" si="6"/>
        <v>0</v>
      </c>
    </row>
    <row r="408" spans="1:7" ht="14.25" hidden="1">
      <c r="A408" s="44">
        <v>87</v>
      </c>
      <c r="B408" s="190" t="s">
        <v>235</v>
      </c>
      <c r="C408" s="190"/>
      <c r="D408" s="33" t="s">
        <v>228</v>
      </c>
      <c r="E408" s="45">
        <v>0</v>
      </c>
      <c r="F408" s="46">
        <v>100</v>
      </c>
      <c r="G408" s="46">
        <f t="shared" si="6"/>
        <v>0</v>
      </c>
    </row>
    <row r="409" spans="1:7" ht="14.25" hidden="1">
      <c r="A409" s="44">
        <v>88</v>
      </c>
      <c r="B409" s="190" t="s">
        <v>236</v>
      </c>
      <c r="C409" s="190"/>
      <c r="D409" s="33" t="s">
        <v>228</v>
      </c>
      <c r="E409" s="45">
        <v>0</v>
      </c>
      <c r="F409" s="46">
        <v>150</v>
      </c>
      <c r="G409" s="46">
        <f t="shared" si="6"/>
        <v>0</v>
      </c>
    </row>
    <row r="410" spans="1:7" ht="15" hidden="1">
      <c r="A410" s="44" t="s">
        <v>183</v>
      </c>
      <c r="B410" s="202" t="s">
        <v>184</v>
      </c>
      <c r="C410" s="202"/>
      <c r="D410" s="33"/>
      <c r="E410" s="45"/>
      <c r="F410" s="46"/>
      <c r="G410" s="48">
        <f>G412+G413+G414+G415+G416+G417+G418+G419+G420+G421+G422+G423+G432+G433+G434+G435+G436+G437+G438+G442+G411+G424+G425+G426+G427+G428+G429+G430+G431+G439+G440+G441</f>
        <v>0</v>
      </c>
    </row>
    <row r="411" spans="1:7" ht="14.25" hidden="1">
      <c r="A411" s="44">
        <v>1</v>
      </c>
      <c r="B411" s="190" t="s">
        <v>340</v>
      </c>
      <c r="C411" s="190"/>
      <c r="D411" s="33" t="s">
        <v>341</v>
      </c>
      <c r="E411" s="45">
        <v>0</v>
      </c>
      <c r="F411" s="46">
        <v>41</v>
      </c>
      <c r="G411" s="46">
        <f>F411*E411</f>
        <v>0</v>
      </c>
    </row>
    <row r="412" spans="1:7" ht="14.25" hidden="1">
      <c r="A412" s="44">
        <v>2</v>
      </c>
      <c r="B412" s="190" t="s">
        <v>312</v>
      </c>
      <c r="C412" s="190"/>
      <c r="D412" s="33" t="s">
        <v>179</v>
      </c>
      <c r="E412" s="45">
        <v>0</v>
      </c>
      <c r="F412" s="46">
        <v>200</v>
      </c>
      <c r="G412" s="46">
        <f aca="true" t="shared" si="7" ref="G412:G419">F412*E412</f>
        <v>0</v>
      </c>
    </row>
    <row r="413" spans="1:7" ht="13.5" customHeight="1" hidden="1">
      <c r="A413" s="44">
        <v>3</v>
      </c>
      <c r="B413" s="190" t="s">
        <v>342</v>
      </c>
      <c r="C413" s="190"/>
      <c r="D413" s="33" t="s">
        <v>176</v>
      </c>
      <c r="E413" s="45">
        <v>0</v>
      </c>
      <c r="F413" s="46">
        <v>520</v>
      </c>
      <c r="G413" s="46">
        <f t="shared" si="7"/>
        <v>0</v>
      </c>
    </row>
    <row r="414" spans="1:7" ht="14.25" hidden="1">
      <c r="A414" s="44">
        <v>4</v>
      </c>
      <c r="B414" s="190" t="s">
        <v>186</v>
      </c>
      <c r="C414" s="190"/>
      <c r="D414" s="33" t="s">
        <v>176</v>
      </c>
      <c r="E414" s="45">
        <v>0</v>
      </c>
      <c r="F414" s="46">
        <v>20</v>
      </c>
      <c r="G414" s="46">
        <f t="shared" si="7"/>
        <v>0</v>
      </c>
    </row>
    <row r="415" spans="1:7" ht="14.25" hidden="1">
      <c r="A415" s="44">
        <v>5</v>
      </c>
      <c r="B415" s="190" t="s">
        <v>237</v>
      </c>
      <c r="C415" s="190"/>
      <c r="D415" s="33" t="s">
        <v>176</v>
      </c>
      <c r="E415" s="45">
        <v>0</v>
      </c>
      <c r="F415" s="46">
        <v>50</v>
      </c>
      <c r="G415" s="46">
        <f t="shared" si="7"/>
        <v>0</v>
      </c>
    </row>
    <row r="416" spans="1:7" ht="14.25" hidden="1">
      <c r="A416" s="44">
        <v>6</v>
      </c>
      <c r="B416" s="190" t="s">
        <v>238</v>
      </c>
      <c r="C416" s="190"/>
      <c r="D416" s="33" t="s">
        <v>176</v>
      </c>
      <c r="E416" s="45">
        <v>0</v>
      </c>
      <c r="F416" s="46">
        <v>100</v>
      </c>
      <c r="G416" s="46">
        <f t="shared" si="7"/>
        <v>0</v>
      </c>
    </row>
    <row r="417" spans="1:7" ht="14.25" hidden="1">
      <c r="A417" s="44">
        <v>7</v>
      </c>
      <c r="B417" s="190" t="s">
        <v>239</v>
      </c>
      <c r="C417" s="190"/>
      <c r="D417" s="33" t="s">
        <v>176</v>
      </c>
      <c r="E417" s="45">
        <v>0</v>
      </c>
      <c r="F417" s="46">
        <v>60</v>
      </c>
      <c r="G417" s="46">
        <f t="shared" si="7"/>
        <v>0</v>
      </c>
    </row>
    <row r="418" spans="1:7" ht="14.25" hidden="1">
      <c r="A418" s="44">
        <v>8</v>
      </c>
      <c r="B418" s="190" t="s">
        <v>343</v>
      </c>
      <c r="C418" s="190"/>
      <c r="D418" s="33" t="s">
        <v>176</v>
      </c>
      <c r="E418" s="45">
        <v>0</v>
      </c>
      <c r="F418" s="46">
        <v>102</v>
      </c>
      <c r="G418" s="46">
        <f t="shared" si="7"/>
        <v>0</v>
      </c>
    </row>
    <row r="419" spans="1:7" ht="14.25" hidden="1">
      <c r="A419" s="44">
        <v>9</v>
      </c>
      <c r="B419" s="190" t="s">
        <v>344</v>
      </c>
      <c r="C419" s="190"/>
      <c r="D419" s="33" t="s">
        <v>176</v>
      </c>
      <c r="E419" s="45">
        <v>0</v>
      </c>
      <c r="F419" s="46">
        <v>38</v>
      </c>
      <c r="G419" s="46">
        <f t="shared" si="7"/>
        <v>0</v>
      </c>
    </row>
    <row r="420" spans="1:7" ht="14.25" hidden="1">
      <c r="A420" s="44">
        <v>10</v>
      </c>
      <c r="B420" s="190" t="s">
        <v>345</v>
      </c>
      <c r="C420" s="190"/>
      <c r="D420" s="33" t="s">
        <v>176</v>
      </c>
      <c r="E420" s="45">
        <v>0</v>
      </c>
      <c r="F420" s="46">
        <v>20</v>
      </c>
      <c r="G420" s="46">
        <f aca="true" t="shared" si="8" ref="G420:G435">F420*E420</f>
        <v>0</v>
      </c>
    </row>
    <row r="421" spans="1:7" ht="14.25" hidden="1">
      <c r="A421" s="44">
        <v>11</v>
      </c>
      <c r="B421" s="190" t="s">
        <v>346</v>
      </c>
      <c r="C421" s="190"/>
      <c r="D421" s="33" t="s">
        <v>176</v>
      </c>
      <c r="E421" s="45">
        <v>0</v>
      </c>
      <c r="F421" s="46">
        <v>50</v>
      </c>
      <c r="G421" s="46">
        <f t="shared" si="8"/>
        <v>0</v>
      </c>
    </row>
    <row r="422" spans="1:7" ht="14.25" hidden="1">
      <c r="A422" s="44">
        <v>12</v>
      </c>
      <c r="B422" s="190" t="s">
        <v>239</v>
      </c>
      <c r="C422" s="190"/>
      <c r="D422" s="33" t="s">
        <v>176</v>
      </c>
      <c r="E422" s="45">
        <v>0</v>
      </c>
      <c r="F422" s="46">
        <v>65</v>
      </c>
      <c r="G422" s="46">
        <f t="shared" si="8"/>
        <v>0</v>
      </c>
    </row>
    <row r="423" spans="1:7" ht="14.25" hidden="1">
      <c r="A423" s="44">
        <v>13</v>
      </c>
      <c r="B423" s="190" t="s">
        <v>347</v>
      </c>
      <c r="C423" s="190"/>
      <c r="D423" s="33" t="s">
        <v>176</v>
      </c>
      <c r="E423" s="45">
        <v>0</v>
      </c>
      <c r="F423" s="46">
        <v>37</v>
      </c>
      <c r="G423" s="46">
        <f t="shared" si="8"/>
        <v>0</v>
      </c>
    </row>
    <row r="424" spans="1:7" ht="14.25" hidden="1">
      <c r="A424" s="44">
        <v>14</v>
      </c>
      <c r="B424" s="190" t="s">
        <v>308</v>
      </c>
      <c r="C424" s="190"/>
      <c r="D424" s="33" t="s">
        <v>176</v>
      </c>
      <c r="E424" s="45">
        <v>0</v>
      </c>
      <c r="F424" s="46">
        <v>22</v>
      </c>
      <c r="G424" s="46">
        <v>0</v>
      </c>
    </row>
    <row r="425" spans="1:7" ht="14.25" hidden="1">
      <c r="A425" s="44">
        <v>15</v>
      </c>
      <c r="B425" s="190" t="s">
        <v>348</v>
      </c>
      <c r="C425" s="190"/>
      <c r="D425" s="33" t="s">
        <v>176</v>
      </c>
      <c r="E425" s="45">
        <v>0</v>
      </c>
      <c r="F425" s="46">
        <v>140</v>
      </c>
      <c r="G425" s="46">
        <f aca="true" t="shared" si="9" ref="G425:G431">F425*E425</f>
        <v>0</v>
      </c>
    </row>
    <row r="426" spans="1:7" ht="14.25" hidden="1">
      <c r="A426" s="44">
        <v>16</v>
      </c>
      <c r="B426" s="190" t="s">
        <v>349</v>
      </c>
      <c r="C426" s="190"/>
      <c r="D426" s="33" t="s">
        <v>176</v>
      </c>
      <c r="E426" s="45">
        <v>0</v>
      </c>
      <c r="F426" s="46">
        <v>100</v>
      </c>
      <c r="G426" s="46">
        <f t="shared" si="9"/>
        <v>0</v>
      </c>
    </row>
    <row r="427" spans="1:7" ht="14.25" hidden="1">
      <c r="A427" s="44">
        <v>17</v>
      </c>
      <c r="B427" s="190" t="s">
        <v>350</v>
      </c>
      <c r="C427" s="190"/>
      <c r="D427" s="33" t="s">
        <v>176</v>
      </c>
      <c r="E427" s="45">
        <v>0</v>
      </c>
      <c r="F427" s="46">
        <v>50</v>
      </c>
      <c r="G427" s="46">
        <f t="shared" si="9"/>
        <v>0</v>
      </c>
    </row>
    <row r="428" spans="1:7" ht="14.25" hidden="1">
      <c r="A428" s="44">
        <v>18</v>
      </c>
      <c r="B428" s="190" t="s">
        <v>265</v>
      </c>
      <c r="C428" s="190"/>
      <c r="D428" s="33" t="s">
        <v>176</v>
      </c>
      <c r="E428" s="45">
        <v>0</v>
      </c>
      <c r="F428" s="46">
        <v>20</v>
      </c>
      <c r="G428" s="46">
        <f t="shared" si="9"/>
        <v>0</v>
      </c>
    </row>
    <row r="429" spans="1:7" ht="14.25" hidden="1">
      <c r="A429" s="44">
        <v>19</v>
      </c>
      <c r="B429" s="190" t="s">
        <v>309</v>
      </c>
      <c r="C429" s="190"/>
      <c r="D429" s="33" t="s">
        <v>176</v>
      </c>
      <c r="E429" s="45">
        <v>0</v>
      </c>
      <c r="F429" s="46">
        <v>35</v>
      </c>
      <c r="G429" s="46">
        <f t="shared" si="9"/>
        <v>0</v>
      </c>
    </row>
    <row r="430" spans="1:7" ht="16.5" customHeight="1" hidden="1">
      <c r="A430" s="44">
        <v>20</v>
      </c>
      <c r="B430" s="190" t="s">
        <v>310</v>
      </c>
      <c r="C430" s="190"/>
      <c r="D430" s="33" t="s">
        <v>176</v>
      </c>
      <c r="E430" s="45">
        <v>0</v>
      </c>
      <c r="F430" s="46">
        <v>8</v>
      </c>
      <c r="G430" s="46">
        <f t="shared" si="9"/>
        <v>0</v>
      </c>
    </row>
    <row r="431" spans="1:7" ht="19.5" customHeight="1" hidden="1" thickBot="1">
      <c r="A431" s="44">
        <v>21</v>
      </c>
      <c r="B431" s="190" t="s">
        <v>311</v>
      </c>
      <c r="C431" s="190"/>
      <c r="D431" s="33" t="s">
        <v>176</v>
      </c>
      <c r="E431" s="45">
        <v>25</v>
      </c>
      <c r="F431" s="46">
        <v>0</v>
      </c>
      <c r="G431" s="46">
        <f t="shared" si="9"/>
        <v>0</v>
      </c>
    </row>
    <row r="432" spans="1:7" ht="14.25" hidden="1">
      <c r="A432" s="44">
        <v>14</v>
      </c>
      <c r="B432" s="190" t="s">
        <v>312</v>
      </c>
      <c r="C432" s="190"/>
      <c r="D432" s="33" t="s">
        <v>179</v>
      </c>
      <c r="E432" s="45">
        <v>4</v>
      </c>
      <c r="F432" s="46">
        <v>0</v>
      </c>
      <c r="G432" s="46">
        <f t="shared" si="8"/>
        <v>0</v>
      </c>
    </row>
    <row r="433" spans="1:7" ht="14.25" hidden="1">
      <c r="A433" s="44">
        <v>15</v>
      </c>
      <c r="B433" s="190" t="s">
        <v>313</v>
      </c>
      <c r="C433" s="190"/>
      <c r="D433" s="33" t="s">
        <v>176</v>
      </c>
      <c r="E433" s="45">
        <v>100</v>
      </c>
      <c r="F433" s="46">
        <v>0</v>
      </c>
      <c r="G433" s="46">
        <f t="shared" si="8"/>
        <v>0</v>
      </c>
    </row>
    <row r="434" spans="1:7" ht="14.25" hidden="1">
      <c r="A434" s="44">
        <v>16</v>
      </c>
      <c r="B434" s="190" t="s">
        <v>314</v>
      </c>
      <c r="C434" s="190"/>
      <c r="D434" s="33" t="s">
        <v>176</v>
      </c>
      <c r="E434" s="45">
        <v>14</v>
      </c>
      <c r="F434" s="46">
        <v>0</v>
      </c>
      <c r="G434" s="46">
        <f t="shared" si="8"/>
        <v>0</v>
      </c>
    </row>
    <row r="435" spans="1:7" ht="14.25" hidden="1">
      <c r="A435" s="44">
        <v>17</v>
      </c>
      <c r="B435" s="190" t="s">
        <v>315</v>
      </c>
      <c r="C435" s="190"/>
      <c r="D435" s="33" t="s">
        <v>176</v>
      </c>
      <c r="E435" s="45">
        <v>10</v>
      </c>
      <c r="F435" s="46">
        <v>0</v>
      </c>
      <c r="G435" s="46">
        <f t="shared" si="8"/>
        <v>0</v>
      </c>
    </row>
    <row r="436" spans="1:7" ht="14.25" hidden="1">
      <c r="A436" s="44">
        <v>18</v>
      </c>
      <c r="B436" s="190" t="s">
        <v>316</v>
      </c>
      <c r="C436" s="190"/>
      <c r="D436" s="33" t="s">
        <v>176</v>
      </c>
      <c r="E436" s="45">
        <v>10</v>
      </c>
      <c r="F436" s="46">
        <v>0</v>
      </c>
      <c r="G436" s="46">
        <f aca="true" t="shared" si="10" ref="G436:G442">F436*E436</f>
        <v>0</v>
      </c>
    </row>
    <row r="437" spans="1:7" ht="14.25" hidden="1">
      <c r="A437" s="44">
        <v>19</v>
      </c>
      <c r="B437" s="190" t="s">
        <v>317</v>
      </c>
      <c r="C437" s="190"/>
      <c r="D437" s="33" t="s">
        <v>176</v>
      </c>
      <c r="E437" s="45">
        <v>1</v>
      </c>
      <c r="F437" s="46">
        <v>0</v>
      </c>
      <c r="G437" s="46">
        <f t="shared" si="10"/>
        <v>0</v>
      </c>
    </row>
    <row r="438" spans="1:7" ht="14.25" hidden="1">
      <c r="A438" s="44">
        <v>20</v>
      </c>
      <c r="B438" s="190" t="s">
        <v>318</v>
      </c>
      <c r="C438" s="190"/>
      <c r="D438" s="33" t="s">
        <v>176</v>
      </c>
      <c r="E438" s="45">
        <v>1</v>
      </c>
      <c r="F438" s="46">
        <v>0</v>
      </c>
      <c r="G438" s="46">
        <f t="shared" si="10"/>
        <v>0</v>
      </c>
    </row>
    <row r="439" spans="1:7" ht="14.25" hidden="1">
      <c r="A439" s="44">
        <v>18</v>
      </c>
      <c r="B439" s="190" t="s">
        <v>320</v>
      </c>
      <c r="C439" s="190"/>
      <c r="D439" s="33" t="s">
        <v>176</v>
      </c>
      <c r="E439" s="45">
        <v>4</v>
      </c>
      <c r="F439" s="46">
        <v>0</v>
      </c>
      <c r="G439" s="46">
        <f t="shared" si="10"/>
        <v>0</v>
      </c>
    </row>
    <row r="440" spans="1:7" ht="14.25" hidden="1">
      <c r="A440" s="44">
        <v>19</v>
      </c>
      <c r="B440" s="190" t="s">
        <v>321</v>
      </c>
      <c r="C440" s="190"/>
      <c r="D440" s="33" t="s">
        <v>176</v>
      </c>
      <c r="E440" s="45">
        <v>50</v>
      </c>
      <c r="F440" s="46">
        <v>0</v>
      </c>
      <c r="G440" s="46">
        <f t="shared" si="10"/>
        <v>0</v>
      </c>
    </row>
    <row r="441" spans="1:7" ht="14.25" hidden="1">
      <c r="A441" s="44">
        <v>20</v>
      </c>
      <c r="B441" s="190" t="s">
        <v>322</v>
      </c>
      <c r="C441" s="190"/>
      <c r="D441" s="33" t="s">
        <v>176</v>
      </c>
      <c r="E441" s="45">
        <v>5</v>
      </c>
      <c r="F441" s="46">
        <v>0</v>
      </c>
      <c r="G441" s="46">
        <f t="shared" si="10"/>
        <v>0</v>
      </c>
    </row>
    <row r="442" spans="1:7" ht="19.5" customHeight="1" hidden="1" thickBot="1">
      <c r="A442" s="44">
        <v>21</v>
      </c>
      <c r="B442" s="190" t="s">
        <v>319</v>
      </c>
      <c r="C442" s="190"/>
      <c r="D442" s="33" t="s">
        <v>176</v>
      </c>
      <c r="E442" s="45">
        <v>2</v>
      </c>
      <c r="F442" s="46">
        <v>0</v>
      </c>
      <c r="G442" s="46">
        <f t="shared" si="10"/>
        <v>0</v>
      </c>
    </row>
    <row r="443" spans="1:7" ht="15" hidden="1">
      <c r="A443" s="44" t="s">
        <v>185</v>
      </c>
      <c r="B443" s="202" t="s">
        <v>263</v>
      </c>
      <c r="C443" s="202"/>
      <c r="D443" s="33"/>
      <c r="E443" s="45"/>
      <c r="F443" s="46"/>
      <c r="G443" s="48">
        <f>G444+G445</f>
        <v>0</v>
      </c>
    </row>
    <row r="444" spans="1:7" ht="14.25" hidden="1">
      <c r="A444" s="44"/>
      <c r="B444" s="203" t="s">
        <v>300</v>
      </c>
      <c r="C444" s="203"/>
      <c r="D444" s="33" t="s">
        <v>176</v>
      </c>
      <c r="E444" s="45">
        <v>0</v>
      </c>
      <c r="F444" s="46">
        <v>2000</v>
      </c>
      <c r="G444" s="86">
        <f>F444*E444</f>
        <v>0</v>
      </c>
    </row>
    <row r="445" spans="1:7" ht="14.25" hidden="1">
      <c r="A445" s="44"/>
      <c r="B445" s="203" t="s">
        <v>301</v>
      </c>
      <c r="C445" s="203"/>
      <c r="D445" s="33" t="s">
        <v>176</v>
      </c>
      <c r="E445" s="45">
        <v>0</v>
      </c>
      <c r="F445" s="46">
        <v>1600</v>
      </c>
      <c r="G445" s="86">
        <f>F445*E445</f>
        <v>0</v>
      </c>
    </row>
    <row r="446" spans="1:7" ht="15" hidden="1">
      <c r="A446" s="44" t="s">
        <v>243</v>
      </c>
      <c r="B446" s="202" t="s">
        <v>244</v>
      </c>
      <c r="C446" s="202"/>
      <c r="D446" s="33" t="s">
        <v>176</v>
      </c>
      <c r="E446" s="45">
        <v>0</v>
      </c>
      <c r="F446" s="46">
        <v>1000</v>
      </c>
      <c r="G446" s="48">
        <f>F446*E446</f>
        <v>0</v>
      </c>
    </row>
    <row r="447" spans="1:7" ht="15" hidden="1">
      <c r="A447" s="44" t="s">
        <v>245</v>
      </c>
      <c r="B447" s="202" t="s">
        <v>246</v>
      </c>
      <c r="C447" s="202"/>
      <c r="D447" s="33"/>
      <c r="E447" s="45"/>
      <c r="F447" s="46"/>
      <c r="G447" s="48">
        <f>G448+G449+G454+G450+G453+G451+G452</f>
        <v>0</v>
      </c>
    </row>
    <row r="448" spans="1:7" ht="14.25" hidden="1">
      <c r="A448" s="44">
        <v>1</v>
      </c>
      <c r="B448" s="190" t="s">
        <v>297</v>
      </c>
      <c r="C448" s="190"/>
      <c r="D448" s="33" t="s">
        <v>176</v>
      </c>
      <c r="E448" s="45">
        <v>0</v>
      </c>
      <c r="F448" s="46">
        <v>2000</v>
      </c>
      <c r="G448" s="46">
        <f aca="true" t="shared" si="11" ref="G448:G453">F448*E448</f>
        <v>0</v>
      </c>
    </row>
    <row r="449" spans="1:7" ht="14.25" hidden="1">
      <c r="A449" s="44">
        <v>2</v>
      </c>
      <c r="B449" s="190" t="s">
        <v>335</v>
      </c>
      <c r="C449" s="190"/>
      <c r="D449" s="33" t="s">
        <v>176</v>
      </c>
      <c r="E449" s="45">
        <v>0</v>
      </c>
      <c r="F449" s="46">
        <v>300</v>
      </c>
      <c r="G449" s="46">
        <f t="shared" si="11"/>
        <v>0</v>
      </c>
    </row>
    <row r="450" spans="1:7" ht="14.25" hidden="1">
      <c r="A450" s="44">
        <v>3</v>
      </c>
      <c r="B450" s="190" t="s">
        <v>298</v>
      </c>
      <c r="C450" s="190"/>
      <c r="D450" s="33" t="s">
        <v>260</v>
      </c>
      <c r="E450" s="45">
        <v>0</v>
      </c>
      <c r="F450" s="46">
        <v>1000</v>
      </c>
      <c r="G450" s="46">
        <f t="shared" si="11"/>
        <v>0</v>
      </c>
    </row>
    <row r="451" spans="1:7" ht="14.25" hidden="1">
      <c r="A451" s="44">
        <v>4</v>
      </c>
      <c r="B451" s="190" t="s">
        <v>336</v>
      </c>
      <c r="C451" s="190"/>
      <c r="D451" s="33" t="s">
        <v>176</v>
      </c>
      <c r="E451" s="45">
        <v>0</v>
      </c>
      <c r="F451" s="46">
        <v>150</v>
      </c>
      <c r="G451" s="46">
        <f t="shared" si="11"/>
        <v>0</v>
      </c>
    </row>
    <row r="452" spans="1:7" ht="14.25" hidden="1">
      <c r="A452" s="44">
        <v>5</v>
      </c>
      <c r="B452" s="190" t="s">
        <v>337</v>
      </c>
      <c r="C452" s="190"/>
      <c r="D452" s="33" t="s">
        <v>176</v>
      </c>
      <c r="E452" s="45">
        <v>0</v>
      </c>
      <c r="F452" s="46">
        <v>300</v>
      </c>
      <c r="G452" s="46">
        <f t="shared" si="11"/>
        <v>0</v>
      </c>
    </row>
    <row r="453" spans="1:7" ht="14.25" customHeight="1" hidden="1">
      <c r="A453" s="44">
        <v>6</v>
      </c>
      <c r="B453" s="190" t="s">
        <v>338</v>
      </c>
      <c r="C453" s="190"/>
      <c r="D453" s="33" t="s">
        <v>176</v>
      </c>
      <c r="E453" s="45">
        <v>0</v>
      </c>
      <c r="F453" s="46">
        <v>100000</v>
      </c>
      <c r="G453" s="46">
        <f t="shared" si="11"/>
        <v>0</v>
      </c>
    </row>
    <row r="454" spans="1:7" ht="14.25" customHeight="1" hidden="1" thickBot="1">
      <c r="A454" s="44">
        <v>7</v>
      </c>
      <c r="B454" s="190" t="s">
        <v>299</v>
      </c>
      <c r="C454" s="190"/>
      <c r="D454" s="33" t="s">
        <v>176</v>
      </c>
      <c r="E454" s="45">
        <v>0</v>
      </c>
      <c r="F454" s="46">
        <v>19507</v>
      </c>
      <c r="G454" s="46">
        <v>0</v>
      </c>
    </row>
    <row r="455" spans="1:7" ht="15" hidden="1">
      <c r="A455" s="44" t="s">
        <v>253</v>
      </c>
      <c r="B455" s="204" t="s">
        <v>258</v>
      </c>
      <c r="C455" s="204"/>
      <c r="D455" s="33" t="s">
        <v>176</v>
      </c>
      <c r="E455" s="45">
        <v>0</v>
      </c>
      <c r="F455" s="46">
        <v>500</v>
      </c>
      <c r="G455" s="48">
        <f>F455*E455</f>
        <v>0</v>
      </c>
    </row>
    <row r="456" spans="1:7" ht="15" hidden="1">
      <c r="A456" s="44" t="s">
        <v>261</v>
      </c>
      <c r="B456" s="204" t="s">
        <v>259</v>
      </c>
      <c r="C456" s="204"/>
      <c r="D456" s="33" t="s">
        <v>260</v>
      </c>
      <c r="E456" s="45">
        <v>0</v>
      </c>
      <c r="F456" s="46">
        <v>120</v>
      </c>
      <c r="G456" s="48">
        <f>F456*E456</f>
        <v>0</v>
      </c>
    </row>
    <row r="457" spans="1:7" ht="14.25" customHeight="1" hidden="1">
      <c r="A457" s="44"/>
      <c r="B457" s="40" t="s">
        <v>272</v>
      </c>
      <c r="C457" s="89"/>
      <c r="D457" s="89"/>
      <c r="E457" s="90"/>
      <c r="F457" s="91"/>
      <c r="G457" s="92">
        <f>G456+G455+G447+G446+G443+G410+G321</f>
        <v>0</v>
      </c>
    </row>
    <row r="458" spans="1:7" ht="15" hidden="1">
      <c r="A458" s="44" t="s">
        <v>177</v>
      </c>
      <c r="B458" s="56" t="s">
        <v>187</v>
      </c>
      <c r="C458" s="33"/>
      <c r="D458" s="33" t="s">
        <v>188</v>
      </c>
      <c r="E458" s="45">
        <v>0</v>
      </c>
      <c r="F458" s="46">
        <v>25</v>
      </c>
      <c r="G458" s="46">
        <f>F458*E458</f>
        <v>0</v>
      </c>
    </row>
    <row r="459" spans="1:7" ht="13.5" customHeight="1" hidden="1" thickBot="1">
      <c r="A459" s="44"/>
      <c r="B459" s="56" t="s">
        <v>189</v>
      </c>
      <c r="C459" s="33"/>
      <c r="D459" s="33"/>
      <c r="E459" s="45"/>
      <c r="F459" s="46"/>
      <c r="G459" s="48">
        <f>G458</f>
        <v>0</v>
      </c>
    </row>
    <row r="460" spans="1:7" ht="17.25" customHeight="1">
      <c r="A460" s="44" t="s">
        <v>177</v>
      </c>
      <c r="B460" s="204" t="s">
        <v>423</v>
      </c>
      <c r="C460" s="204"/>
      <c r="D460" s="33"/>
      <c r="E460" s="33"/>
      <c r="F460" s="59"/>
      <c r="G460" s="48">
        <f>G461+G462+G464+G477+G488+G490+G531+G532+G533+G534+G535+G536+G537+G538+G539+G540+G541+G542</f>
        <v>22100</v>
      </c>
    </row>
    <row r="461" spans="1:7" ht="14.25">
      <c r="A461" s="44">
        <v>1</v>
      </c>
      <c r="B461" s="190" t="s">
        <v>239</v>
      </c>
      <c r="C461" s="190"/>
      <c r="D461" s="33" t="s">
        <v>176</v>
      </c>
      <c r="E461" s="45">
        <v>10</v>
      </c>
      <c r="F461" s="46">
        <v>100</v>
      </c>
      <c r="G461" s="46">
        <f>F461*E461</f>
        <v>1000</v>
      </c>
    </row>
    <row r="462" spans="1:7" ht="13.5" customHeight="1">
      <c r="A462" s="44">
        <v>2</v>
      </c>
      <c r="B462" s="190" t="s">
        <v>346</v>
      </c>
      <c r="C462" s="190"/>
      <c r="D462" s="33" t="s">
        <v>176</v>
      </c>
      <c r="E462" s="45">
        <v>20</v>
      </c>
      <c r="F462" s="46">
        <v>100</v>
      </c>
      <c r="G462" s="46">
        <f aca="true" t="shared" si="12" ref="G462:G525">F462*E462</f>
        <v>2000</v>
      </c>
    </row>
    <row r="463" spans="1:7" ht="14.25" hidden="1">
      <c r="A463" s="44">
        <v>3</v>
      </c>
      <c r="B463" s="190" t="s">
        <v>210</v>
      </c>
      <c r="C463" s="190"/>
      <c r="D463" s="33" t="s">
        <v>176</v>
      </c>
      <c r="E463" s="45">
        <v>0</v>
      </c>
      <c r="F463" s="46">
        <v>50</v>
      </c>
      <c r="G463" s="46">
        <f t="shared" si="12"/>
        <v>0</v>
      </c>
    </row>
    <row r="464" spans="1:7" ht="14.25" customHeight="1">
      <c r="A464" s="44">
        <v>4</v>
      </c>
      <c r="B464" s="190" t="s">
        <v>424</v>
      </c>
      <c r="C464" s="190"/>
      <c r="D464" s="33" t="s">
        <v>176</v>
      </c>
      <c r="E464" s="45">
        <v>20</v>
      </c>
      <c r="F464" s="46">
        <v>50</v>
      </c>
      <c r="G464" s="46">
        <f t="shared" si="12"/>
        <v>1000</v>
      </c>
    </row>
    <row r="465" spans="1:7" ht="14.25" hidden="1">
      <c r="A465" s="44">
        <v>5</v>
      </c>
      <c r="B465" s="190" t="s">
        <v>213</v>
      </c>
      <c r="C465" s="190"/>
      <c r="D465" s="33" t="s">
        <v>176</v>
      </c>
      <c r="E465" s="45">
        <v>0</v>
      </c>
      <c r="F465" s="46">
        <v>50</v>
      </c>
      <c r="G465" s="46">
        <f t="shared" si="12"/>
        <v>0</v>
      </c>
    </row>
    <row r="466" spans="1:7" ht="14.25" hidden="1">
      <c r="A466" s="44">
        <v>6</v>
      </c>
      <c r="B466" s="190" t="s">
        <v>214</v>
      </c>
      <c r="C466" s="190"/>
      <c r="D466" s="33" t="s">
        <v>176</v>
      </c>
      <c r="E466" s="45">
        <v>0</v>
      </c>
      <c r="F466" s="46">
        <v>50</v>
      </c>
      <c r="G466" s="46">
        <f t="shared" si="12"/>
        <v>0</v>
      </c>
    </row>
    <row r="467" spans="1:7" ht="14.25" hidden="1">
      <c r="A467" s="44">
        <v>7</v>
      </c>
      <c r="B467" s="190" t="s">
        <v>215</v>
      </c>
      <c r="C467" s="190"/>
      <c r="D467" s="33" t="s">
        <v>176</v>
      </c>
      <c r="E467" s="45">
        <v>0</v>
      </c>
      <c r="F467" s="46">
        <v>50</v>
      </c>
      <c r="G467" s="46">
        <f t="shared" si="12"/>
        <v>0</v>
      </c>
    </row>
    <row r="468" spans="1:7" ht="14.25" hidden="1">
      <c r="A468" s="44">
        <v>8</v>
      </c>
      <c r="B468" s="190" t="s">
        <v>216</v>
      </c>
      <c r="C468" s="190"/>
      <c r="D468" s="33" t="s">
        <v>176</v>
      </c>
      <c r="E468" s="45">
        <v>0</v>
      </c>
      <c r="F468" s="46">
        <v>250</v>
      </c>
      <c r="G468" s="46">
        <f t="shared" si="12"/>
        <v>0</v>
      </c>
    </row>
    <row r="469" spans="1:7" ht="14.25" hidden="1">
      <c r="A469" s="44">
        <v>9</v>
      </c>
      <c r="B469" s="190" t="s">
        <v>178</v>
      </c>
      <c r="C469" s="190"/>
      <c r="D469" s="33" t="s">
        <v>176</v>
      </c>
      <c r="E469" s="45">
        <v>0</v>
      </c>
      <c r="F469" s="46">
        <v>250</v>
      </c>
      <c r="G469" s="46">
        <f t="shared" si="12"/>
        <v>0</v>
      </c>
    </row>
    <row r="470" spans="1:7" ht="14.25" hidden="1">
      <c r="A470" s="44">
        <v>10</v>
      </c>
      <c r="B470" s="190" t="s">
        <v>217</v>
      </c>
      <c r="C470" s="190"/>
      <c r="D470" s="33" t="s">
        <v>176</v>
      </c>
      <c r="E470" s="45">
        <v>0</v>
      </c>
      <c r="F470" s="46">
        <v>100</v>
      </c>
      <c r="G470" s="46">
        <f t="shared" si="12"/>
        <v>0</v>
      </c>
    </row>
    <row r="471" spans="1:7" ht="14.25" hidden="1">
      <c r="A471" s="44">
        <v>11</v>
      </c>
      <c r="B471" s="190" t="s">
        <v>218</v>
      </c>
      <c r="C471" s="190"/>
      <c r="D471" s="33" t="s">
        <v>176</v>
      </c>
      <c r="E471" s="45">
        <v>0</v>
      </c>
      <c r="F471" s="46">
        <v>100</v>
      </c>
      <c r="G471" s="46">
        <f t="shared" si="12"/>
        <v>0</v>
      </c>
    </row>
    <row r="472" spans="1:7" ht="14.25" hidden="1">
      <c r="A472" s="44">
        <v>12</v>
      </c>
      <c r="B472" s="190" t="s">
        <v>180</v>
      </c>
      <c r="C472" s="190"/>
      <c r="D472" s="33" t="s">
        <v>212</v>
      </c>
      <c r="E472" s="45">
        <v>0</v>
      </c>
      <c r="F472" s="46">
        <v>20</v>
      </c>
      <c r="G472" s="46">
        <f t="shared" si="12"/>
        <v>0</v>
      </c>
    </row>
    <row r="473" spans="1:7" ht="14.25" hidden="1">
      <c r="A473" s="44">
        <v>13</v>
      </c>
      <c r="B473" s="190" t="s">
        <v>219</v>
      </c>
      <c r="C473" s="190"/>
      <c r="D473" s="33" t="s">
        <v>212</v>
      </c>
      <c r="E473" s="45">
        <v>0</v>
      </c>
      <c r="F473" s="46">
        <v>25</v>
      </c>
      <c r="G473" s="46">
        <f t="shared" si="12"/>
        <v>0</v>
      </c>
    </row>
    <row r="474" spans="1:7" ht="14.25" hidden="1">
      <c r="A474" s="44">
        <v>14</v>
      </c>
      <c r="B474" s="190" t="s">
        <v>220</v>
      </c>
      <c r="C474" s="190"/>
      <c r="D474" s="33" t="s">
        <v>176</v>
      </c>
      <c r="E474" s="45">
        <v>0</v>
      </c>
      <c r="F474" s="46">
        <v>200</v>
      </c>
      <c r="G474" s="46">
        <f t="shared" si="12"/>
        <v>0</v>
      </c>
    </row>
    <row r="475" spans="1:7" ht="14.25" hidden="1">
      <c r="A475" s="44">
        <v>15</v>
      </c>
      <c r="B475" s="190" t="s">
        <v>221</v>
      </c>
      <c r="C475" s="190"/>
      <c r="D475" s="33" t="s">
        <v>176</v>
      </c>
      <c r="E475" s="45">
        <v>0</v>
      </c>
      <c r="F475" s="46">
        <v>100</v>
      </c>
      <c r="G475" s="46">
        <f t="shared" si="12"/>
        <v>0</v>
      </c>
    </row>
    <row r="476" spans="1:7" ht="14.25" hidden="1">
      <c r="A476" s="44">
        <v>16</v>
      </c>
      <c r="B476" s="190" t="s">
        <v>181</v>
      </c>
      <c r="C476" s="190"/>
      <c r="D476" s="33" t="s">
        <v>176</v>
      </c>
      <c r="E476" s="45">
        <v>0</v>
      </c>
      <c r="F476" s="46">
        <v>30</v>
      </c>
      <c r="G476" s="46">
        <f t="shared" si="12"/>
        <v>0</v>
      </c>
    </row>
    <row r="477" spans="1:7" ht="15" customHeight="1">
      <c r="A477" s="44">
        <v>17</v>
      </c>
      <c r="B477" s="190" t="s">
        <v>425</v>
      </c>
      <c r="C477" s="190"/>
      <c r="D477" s="33" t="s">
        <v>176</v>
      </c>
      <c r="E477" s="45">
        <v>50</v>
      </c>
      <c r="F477" s="46">
        <v>50</v>
      </c>
      <c r="G477" s="46">
        <f t="shared" si="12"/>
        <v>2500</v>
      </c>
    </row>
    <row r="478" spans="1:7" ht="14.25" hidden="1">
      <c r="A478" s="44">
        <v>18</v>
      </c>
      <c r="B478" s="190" t="s">
        <v>222</v>
      </c>
      <c r="C478" s="190"/>
      <c r="D478" s="33" t="s">
        <v>176</v>
      </c>
      <c r="E478" s="45">
        <v>0</v>
      </c>
      <c r="F478" s="46">
        <v>250</v>
      </c>
      <c r="G478" s="46">
        <f t="shared" si="12"/>
        <v>0</v>
      </c>
    </row>
    <row r="479" spans="1:7" ht="14.25" hidden="1">
      <c r="A479" s="44">
        <v>19</v>
      </c>
      <c r="B479" s="190" t="s">
        <v>223</v>
      </c>
      <c r="C479" s="190"/>
      <c r="D479" s="33" t="s">
        <v>179</v>
      </c>
      <c r="E479" s="45">
        <v>0</v>
      </c>
      <c r="F479" s="46">
        <v>500</v>
      </c>
      <c r="G479" s="46">
        <f t="shared" si="12"/>
        <v>0</v>
      </c>
    </row>
    <row r="480" spans="1:7" ht="14.25" hidden="1">
      <c r="A480" s="44">
        <v>20</v>
      </c>
      <c r="B480" s="190" t="s">
        <v>224</v>
      </c>
      <c r="C480" s="190"/>
      <c r="D480" s="33" t="s">
        <v>179</v>
      </c>
      <c r="E480" s="45">
        <v>0</v>
      </c>
      <c r="F480" s="46">
        <v>250</v>
      </c>
      <c r="G480" s="46">
        <f t="shared" si="12"/>
        <v>0</v>
      </c>
    </row>
    <row r="481" spans="1:7" ht="14.25" hidden="1">
      <c r="A481" s="44">
        <v>21</v>
      </c>
      <c r="B481" s="190" t="s">
        <v>225</v>
      </c>
      <c r="C481" s="190"/>
      <c r="D481" s="33" t="s">
        <v>179</v>
      </c>
      <c r="E481" s="45">
        <v>0</v>
      </c>
      <c r="F481" s="46">
        <v>50</v>
      </c>
      <c r="G481" s="46">
        <f t="shared" si="12"/>
        <v>0</v>
      </c>
    </row>
    <row r="482" spans="1:7" ht="14.25" hidden="1">
      <c r="A482" s="44">
        <v>22</v>
      </c>
      <c r="B482" s="190" t="s">
        <v>226</v>
      </c>
      <c r="C482" s="190"/>
      <c r="D482" s="33" t="s">
        <v>176</v>
      </c>
      <c r="E482" s="45">
        <v>0</v>
      </c>
      <c r="F482" s="46">
        <v>30</v>
      </c>
      <c r="G482" s="46">
        <f t="shared" si="12"/>
        <v>0</v>
      </c>
    </row>
    <row r="483" spans="1:7" ht="14.25" hidden="1">
      <c r="A483" s="44">
        <v>23</v>
      </c>
      <c r="B483" s="190" t="s">
        <v>227</v>
      </c>
      <c r="C483" s="190"/>
      <c r="D483" s="33" t="s">
        <v>228</v>
      </c>
      <c r="E483" s="45">
        <v>0</v>
      </c>
      <c r="F483" s="46">
        <v>250</v>
      </c>
      <c r="G483" s="46">
        <f t="shared" si="12"/>
        <v>0</v>
      </c>
    </row>
    <row r="484" spans="1:7" ht="14.25" hidden="1">
      <c r="A484" s="44">
        <v>24</v>
      </c>
      <c r="B484" s="190" t="s">
        <v>229</v>
      </c>
      <c r="C484" s="190"/>
      <c r="D484" s="33" t="s">
        <v>176</v>
      </c>
      <c r="E484" s="45">
        <v>0</v>
      </c>
      <c r="F484" s="46">
        <v>150</v>
      </c>
      <c r="G484" s="46">
        <f t="shared" si="12"/>
        <v>0</v>
      </c>
    </row>
    <row r="485" spans="1:7" ht="14.25" hidden="1">
      <c r="A485" s="44">
        <v>25</v>
      </c>
      <c r="B485" s="190" t="s">
        <v>230</v>
      </c>
      <c r="C485" s="190"/>
      <c r="D485" s="33" t="s">
        <v>176</v>
      </c>
      <c r="E485" s="45">
        <v>0</v>
      </c>
      <c r="F485" s="46">
        <v>100</v>
      </c>
      <c r="G485" s="46">
        <f t="shared" si="12"/>
        <v>0</v>
      </c>
    </row>
    <row r="486" spans="1:7" ht="14.25" hidden="1">
      <c r="A486" s="44">
        <v>26</v>
      </c>
      <c r="B486" s="190" t="s">
        <v>182</v>
      </c>
      <c r="C486" s="190"/>
      <c r="D486" s="33" t="s">
        <v>176</v>
      </c>
      <c r="E486" s="45">
        <v>0</v>
      </c>
      <c r="F486" s="46">
        <v>50</v>
      </c>
      <c r="G486" s="46">
        <f t="shared" si="12"/>
        <v>0</v>
      </c>
    </row>
    <row r="487" spans="1:7" ht="14.25" hidden="1">
      <c r="A487" s="44">
        <v>27</v>
      </c>
      <c r="B487" s="190" t="s">
        <v>231</v>
      </c>
      <c r="C487" s="190"/>
      <c r="D487" s="33" t="s">
        <v>179</v>
      </c>
      <c r="E487" s="45">
        <v>0</v>
      </c>
      <c r="F487" s="46">
        <v>800</v>
      </c>
      <c r="G487" s="46">
        <f t="shared" si="12"/>
        <v>0</v>
      </c>
    </row>
    <row r="488" spans="1:7" ht="14.25">
      <c r="A488" s="44">
        <v>28</v>
      </c>
      <c r="B488" s="190" t="s">
        <v>353</v>
      </c>
      <c r="C488" s="190"/>
      <c r="D488" s="33" t="s">
        <v>176</v>
      </c>
      <c r="E488" s="45">
        <v>50</v>
      </c>
      <c r="F488" s="46">
        <v>100</v>
      </c>
      <c r="G488" s="46">
        <f t="shared" si="12"/>
        <v>5000</v>
      </c>
    </row>
    <row r="489" spans="1:7" ht="14.25" hidden="1">
      <c r="A489" s="44">
        <v>29</v>
      </c>
      <c r="B489" s="190" t="s">
        <v>232</v>
      </c>
      <c r="C489" s="190"/>
      <c r="D489" s="33" t="s">
        <v>212</v>
      </c>
      <c r="E489" s="45">
        <v>0</v>
      </c>
      <c r="F489" s="46">
        <v>200</v>
      </c>
      <c r="G489" s="46">
        <f t="shared" si="12"/>
        <v>0</v>
      </c>
    </row>
    <row r="490" spans="1:7" ht="18" customHeight="1">
      <c r="A490" s="44">
        <v>30</v>
      </c>
      <c r="B490" s="190" t="s">
        <v>186</v>
      </c>
      <c r="C490" s="190"/>
      <c r="D490" s="33" t="s">
        <v>176</v>
      </c>
      <c r="E490" s="45">
        <v>20</v>
      </c>
      <c r="F490" s="46">
        <v>20</v>
      </c>
      <c r="G490" s="46">
        <f t="shared" si="12"/>
        <v>400</v>
      </c>
    </row>
    <row r="491" spans="1:7" ht="14.25" hidden="1">
      <c r="A491" s="44">
        <v>31</v>
      </c>
      <c r="B491" s="190" t="s">
        <v>233</v>
      </c>
      <c r="C491" s="190"/>
      <c r="D491" s="33" t="s">
        <v>179</v>
      </c>
      <c r="E491" s="45">
        <v>0</v>
      </c>
      <c r="F491" s="46">
        <v>100</v>
      </c>
      <c r="G491" s="46">
        <f t="shared" si="12"/>
        <v>0</v>
      </c>
    </row>
    <row r="492" spans="1:7" ht="14.25" hidden="1">
      <c r="A492" s="44">
        <v>32</v>
      </c>
      <c r="B492" s="190" t="s">
        <v>234</v>
      </c>
      <c r="C492" s="190"/>
      <c r="D492" s="33" t="s">
        <v>176</v>
      </c>
      <c r="E492" s="45">
        <v>0</v>
      </c>
      <c r="F492" s="46">
        <v>200</v>
      </c>
      <c r="G492" s="46">
        <f t="shared" si="12"/>
        <v>0</v>
      </c>
    </row>
    <row r="493" spans="1:7" ht="14.25" hidden="1">
      <c r="A493" s="44">
        <v>33</v>
      </c>
      <c r="B493" s="190" t="s">
        <v>235</v>
      </c>
      <c r="C493" s="190"/>
      <c r="D493" s="33" t="s">
        <v>228</v>
      </c>
      <c r="E493" s="45">
        <v>0</v>
      </c>
      <c r="F493" s="46">
        <v>100</v>
      </c>
      <c r="G493" s="46">
        <f t="shared" si="12"/>
        <v>0</v>
      </c>
    </row>
    <row r="494" spans="1:7" ht="14.25" hidden="1">
      <c r="A494" s="44">
        <v>34</v>
      </c>
      <c r="B494" s="190" t="s">
        <v>236</v>
      </c>
      <c r="C494" s="190"/>
      <c r="D494" s="33" t="s">
        <v>228</v>
      </c>
      <c r="E494" s="45">
        <v>0</v>
      </c>
      <c r="F494" s="46">
        <v>150</v>
      </c>
      <c r="G494" s="46">
        <f t="shared" si="12"/>
        <v>0</v>
      </c>
    </row>
    <row r="495" spans="1:7" ht="14.25" hidden="1">
      <c r="A495" s="44">
        <v>35</v>
      </c>
      <c r="B495" s="190" t="s">
        <v>303</v>
      </c>
      <c r="C495" s="190"/>
      <c r="D495" s="33" t="s">
        <v>176</v>
      </c>
      <c r="E495" s="45">
        <v>30</v>
      </c>
      <c r="F495" s="46">
        <v>0</v>
      </c>
      <c r="G495" s="46">
        <f t="shared" si="12"/>
        <v>0</v>
      </c>
    </row>
    <row r="496" spans="1:7" ht="14.25" hidden="1">
      <c r="A496" s="44">
        <v>36</v>
      </c>
      <c r="B496" s="190" t="s">
        <v>304</v>
      </c>
      <c r="C496" s="190"/>
      <c r="D496" s="33" t="s">
        <v>176</v>
      </c>
      <c r="E496" s="45">
        <v>20</v>
      </c>
      <c r="F496" s="46">
        <v>0</v>
      </c>
      <c r="G496" s="46">
        <f t="shared" si="12"/>
        <v>0</v>
      </c>
    </row>
    <row r="497" spans="1:7" ht="14.25" hidden="1">
      <c r="A497" s="44">
        <v>37</v>
      </c>
      <c r="B497" s="206" t="s">
        <v>218</v>
      </c>
      <c r="C497" s="206"/>
      <c r="D497" s="33" t="s">
        <v>176</v>
      </c>
      <c r="E497" s="45">
        <v>30</v>
      </c>
      <c r="F497" s="46">
        <v>0</v>
      </c>
      <c r="G497" s="46">
        <f t="shared" si="12"/>
        <v>0</v>
      </c>
    </row>
    <row r="498" spans="1:7" ht="14.25" hidden="1">
      <c r="A498" s="44">
        <v>38</v>
      </c>
      <c r="B498" s="190" t="s">
        <v>178</v>
      </c>
      <c r="C498" s="190"/>
      <c r="D498" s="33" t="s">
        <v>179</v>
      </c>
      <c r="E498" s="45">
        <v>5</v>
      </c>
      <c r="F498" s="46">
        <v>0</v>
      </c>
      <c r="G498" s="46">
        <f t="shared" si="12"/>
        <v>0</v>
      </c>
    </row>
    <row r="499" spans="1:7" ht="13.5" customHeight="1" hidden="1" thickBot="1">
      <c r="A499" s="44">
        <v>39</v>
      </c>
      <c r="B499" s="190" t="s">
        <v>305</v>
      </c>
      <c r="C499" s="190"/>
      <c r="D499" s="33" t="s">
        <v>176</v>
      </c>
      <c r="E499" s="45">
        <v>3</v>
      </c>
      <c r="F499" s="46">
        <v>0</v>
      </c>
      <c r="G499" s="46">
        <f t="shared" si="12"/>
        <v>0</v>
      </c>
    </row>
    <row r="500" spans="1:7" ht="14.25" hidden="1">
      <c r="A500" s="44">
        <v>40</v>
      </c>
      <c r="B500" s="190" t="s">
        <v>210</v>
      </c>
      <c r="C500" s="190"/>
      <c r="D500" s="33" t="s">
        <v>176</v>
      </c>
      <c r="E500" s="45">
        <v>0</v>
      </c>
      <c r="F500" s="46">
        <v>50</v>
      </c>
      <c r="G500" s="46">
        <f t="shared" si="12"/>
        <v>0</v>
      </c>
    </row>
    <row r="501" spans="1:7" ht="14.25" customHeight="1" hidden="1" thickBot="1">
      <c r="A501" s="44">
        <v>41</v>
      </c>
      <c r="B501" s="190" t="s">
        <v>181</v>
      </c>
      <c r="C501" s="190"/>
      <c r="D501" s="33" t="s">
        <v>176</v>
      </c>
      <c r="E501" s="45">
        <v>6</v>
      </c>
      <c r="F501" s="46">
        <v>0</v>
      </c>
      <c r="G501" s="46">
        <f t="shared" si="12"/>
        <v>0</v>
      </c>
    </row>
    <row r="502" spans="1:7" ht="14.25" hidden="1">
      <c r="A502" s="44">
        <v>42</v>
      </c>
      <c r="B502" s="190" t="s">
        <v>213</v>
      </c>
      <c r="C502" s="190"/>
      <c r="D502" s="33" t="s">
        <v>176</v>
      </c>
      <c r="E502" s="45">
        <v>0</v>
      </c>
      <c r="F502" s="46">
        <v>50</v>
      </c>
      <c r="G502" s="46">
        <f t="shared" si="12"/>
        <v>0</v>
      </c>
    </row>
    <row r="503" spans="1:7" ht="14.25" hidden="1">
      <c r="A503" s="44">
        <v>43</v>
      </c>
      <c r="B503" s="190" t="s">
        <v>214</v>
      </c>
      <c r="C503" s="190"/>
      <c r="D503" s="33" t="s">
        <v>176</v>
      </c>
      <c r="E503" s="45">
        <v>0</v>
      </c>
      <c r="F503" s="46">
        <v>50</v>
      </c>
      <c r="G503" s="46">
        <f t="shared" si="12"/>
        <v>0</v>
      </c>
    </row>
    <row r="504" spans="1:7" ht="14.25" hidden="1">
      <c r="A504" s="44">
        <v>44</v>
      </c>
      <c r="B504" s="190" t="s">
        <v>215</v>
      </c>
      <c r="C504" s="190"/>
      <c r="D504" s="33" t="s">
        <v>176</v>
      </c>
      <c r="E504" s="45">
        <v>0</v>
      </c>
      <c r="F504" s="46">
        <v>50</v>
      </c>
      <c r="G504" s="46">
        <f t="shared" si="12"/>
        <v>0</v>
      </c>
    </row>
    <row r="505" spans="1:7" ht="14.25" hidden="1">
      <c r="A505" s="44">
        <v>45</v>
      </c>
      <c r="B505" s="190" t="s">
        <v>216</v>
      </c>
      <c r="C505" s="190"/>
      <c r="D505" s="33" t="s">
        <v>176</v>
      </c>
      <c r="E505" s="45">
        <v>0</v>
      </c>
      <c r="F505" s="46">
        <v>250</v>
      </c>
      <c r="G505" s="46">
        <f t="shared" si="12"/>
        <v>0</v>
      </c>
    </row>
    <row r="506" spans="1:7" ht="14.25" hidden="1">
      <c r="A506" s="44">
        <v>46</v>
      </c>
      <c r="B506" s="190" t="s">
        <v>178</v>
      </c>
      <c r="C506" s="190"/>
      <c r="D506" s="33" t="s">
        <v>176</v>
      </c>
      <c r="E506" s="45">
        <v>0</v>
      </c>
      <c r="F506" s="46">
        <v>250</v>
      </c>
      <c r="G506" s="46">
        <f t="shared" si="12"/>
        <v>0</v>
      </c>
    </row>
    <row r="507" spans="1:7" ht="14.25" hidden="1">
      <c r="A507" s="44">
        <v>47</v>
      </c>
      <c r="B507" s="190" t="s">
        <v>217</v>
      </c>
      <c r="C507" s="190"/>
      <c r="D507" s="33" t="s">
        <v>176</v>
      </c>
      <c r="E507" s="45">
        <v>0</v>
      </c>
      <c r="F507" s="46">
        <v>100</v>
      </c>
      <c r="G507" s="46">
        <f t="shared" si="12"/>
        <v>0</v>
      </c>
    </row>
    <row r="508" spans="1:7" ht="14.25" hidden="1">
      <c r="A508" s="44">
        <v>48</v>
      </c>
      <c r="B508" s="190" t="s">
        <v>218</v>
      </c>
      <c r="C508" s="190"/>
      <c r="D508" s="33" t="s">
        <v>176</v>
      </c>
      <c r="E508" s="45">
        <v>0</v>
      </c>
      <c r="F508" s="46">
        <v>100</v>
      </c>
      <c r="G508" s="46">
        <f t="shared" si="12"/>
        <v>0</v>
      </c>
    </row>
    <row r="509" spans="1:7" ht="14.25" hidden="1">
      <c r="A509" s="44">
        <v>49</v>
      </c>
      <c r="B509" s="190" t="s">
        <v>180</v>
      </c>
      <c r="C509" s="190"/>
      <c r="D509" s="33" t="s">
        <v>212</v>
      </c>
      <c r="E509" s="45">
        <v>0</v>
      </c>
      <c r="F509" s="46">
        <v>20</v>
      </c>
      <c r="G509" s="46">
        <f t="shared" si="12"/>
        <v>0</v>
      </c>
    </row>
    <row r="510" spans="1:7" ht="14.25" hidden="1">
      <c r="A510" s="44">
        <v>50</v>
      </c>
      <c r="B510" s="190" t="s">
        <v>219</v>
      </c>
      <c r="C510" s="190"/>
      <c r="D510" s="33" t="s">
        <v>212</v>
      </c>
      <c r="E510" s="45">
        <v>0</v>
      </c>
      <c r="F510" s="46">
        <v>25</v>
      </c>
      <c r="G510" s="46">
        <f t="shared" si="12"/>
        <v>0</v>
      </c>
    </row>
    <row r="511" spans="1:7" ht="14.25" hidden="1">
      <c r="A511" s="44">
        <v>51</v>
      </c>
      <c r="B511" s="190" t="s">
        <v>220</v>
      </c>
      <c r="C511" s="190"/>
      <c r="D511" s="33" t="s">
        <v>176</v>
      </c>
      <c r="E511" s="45">
        <v>0</v>
      </c>
      <c r="F511" s="46">
        <v>200</v>
      </c>
      <c r="G511" s="46">
        <f t="shared" si="12"/>
        <v>0</v>
      </c>
    </row>
    <row r="512" spans="1:7" ht="14.25" hidden="1">
      <c r="A512" s="44">
        <v>52</v>
      </c>
      <c r="B512" s="190" t="s">
        <v>221</v>
      </c>
      <c r="C512" s="190"/>
      <c r="D512" s="33" t="s">
        <v>176</v>
      </c>
      <c r="E512" s="45">
        <v>0</v>
      </c>
      <c r="F512" s="46">
        <v>100</v>
      </c>
      <c r="G512" s="46">
        <f t="shared" si="12"/>
        <v>0</v>
      </c>
    </row>
    <row r="513" spans="1:7" ht="14.25" hidden="1">
      <c r="A513" s="44">
        <v>53</v>
      </c>
      <c r="B513" s="190" t="s">
        <v>181</v>
      </c>
      <c r="C513" s="190"/>
      <c r="D513" s="33" t="s">
        <v>176</v>
      </c>
      <c r="E513" s="45">
        <v>0</v>
      </c>
      <c r="F513" s="46">
        <v>30</v>
      </c>
      <c r="G513" s="46">
        <f t="shared" si="12"/>
        <v>0</v>
      </c>
    </row>
    <row r="514" spans="1:7" ht="15" customHeight="1" hidden="1" thickBot="1">
      <c r="A514" s="44">
        <v>54</v>
      </c>
      <c r="B514" s="190" t="s">
        <v>180</v>
      </c>
      <c r="C514" s="190"/>
      <c r="D514" s="33" t="s">
        <v>176</v>
      </c>
      <c r="E514" s="45">
        <v>20</v>
      </c>
      <c r="F514" s="46">
        <v>0</v>
      </c>
      <c r="G514" s="46">
        <f t="shared" si="12"/>
        <v>0</v>
      </c>
    </row>
    <row r="515" spans="1:7" ht="14.25" hidden="1">
      <c r="A515" s="44">
        <v>55</v>
      </c>
      <c r="B515" s="190" t="s">
        <v>264</v>
      </c>
      <c r="C515" s="190"/>
      <c r="D515" s="33" t="s">
        <v>176</v>
      </c>
      <c r="E515" s="45">
        <v>3</v>
      </c>
      <c r="F515" s="46">
        <v>0</v>
      </c>
      <c r="G515" s="46">
        <f t="shared" si="12"/>
        <v>0</v>
      </c>
    </row>
    <row r="516" spans="1:7" ht="13.5" customHeight="1" hidden="1" thickBot="1">
      <c r="A516" s="44">
        <v>56</v>
      </c>
      <c r="B516" s="190" t="s">
        <v>220</v>
      </c>
      <c r="C516" s="190"/>
      <c r="D516" s="33" t="s">
        <v>176</v>
      </c>
      <c r="E516" s="45">
        <v>10</v>
      </c>
      <c r="F516" s="46">
        <v>0</v>
      </c>
      <c r="G516" s="46">
        <f t="shared" si="12"/>
        <v>0</v>
      </c>
    </row>
    <row r="517" spans="1:7" ht="14.25" hidden="1">
      <c r="A517" s="44">
        <v>57</v>
      </c>
      <c r="B517" s="190" t="s">
        <v>210</v>
      </c>
      <c r="C517" s="190"/>
      <c r="D517" s="33" t="s">
        <v>176</v>
      </c>
      <c r="E517" s="45">
        <v>0</v>
      </c>
      <c r="F517" s="46">
        <v>50</v>
      </c>
      <c r="G517" s="46">
        <f t="shared" si="12"/>
        <v>0</v>
      </c>
    </row>
    <row r="518" spans="1:7" ht="14.25" customHeight="1" hidden="1" thickBot="1">
      <c r="A518" s="44">
        <v>58</v>
      </c>
      <c r="B518" s="190" t="s">
        <v>306</v>
      </c>
      <c r="C518" s="190"/>
      <c r="D518" s="33" t="s">
        <v>176</v>
      </c>
      <c r="E518" s="45">
        <v>10</v>
      </c>
      <c r="F518" s="46">
        <v>0</v>
      </c>
      <c r="G518" s="46">
        <f t="shared" si="12"/>
        <v>0</v>
      </c>
    </row>
    <row r="519" spans="1:7" ht="14.25" hidden="1">
      <c r="A519" s="44">
        <v>59</v>
      </c>
      <c r="B519" s="190" t="s">
        <v>213</v>
      </c>
      <c r="C519" s="190"/>
      <c r="D519" s="33" t="s">
        <v>176</v>
      </c>
      <c r="E519" s="45">
        <v>0</v>
      </c>
      <c r="F519" s="46">
        <v>50</v>
      </c>
      <c r="G519" s="46">
        <f t="shared" si="12"/>
        <v>0</v>
      </c>
    </row>
    <row r="520" spans="1:7" ht="14.25" hidden="1">
      <c r="A520" s="44">
        <v>60</v>
      </c>
      <c r="B520" s="190" t="s">
        <v>214</v>
      </c>
      <c r="C520" s="190"/>
      <c r="D520" s="33" t="s">
        <v>176</v>
      </c>
      <c r="E520" s="45">
        <v>0</v>
      </c>
      <c r="F520" s="46">
        <v>50</v>
      </c>
      <c r="G520" s="46">
        <f t="shared" si="12"/>
        <v>0</v>
      </c>
    </row>
    <row r="521" spans="1:7" ht="14.25" hidden="1">
      <c r="A521" s="44">
        <v>61</v>
      </c>
      <c r="B521" s="190" t="s">
        <v>215</v>
      </c>
      <c r="C521" s="190"/>
      <c r="D521" s="33" t="s">
        <v>176</v>
      </c>
      <c r="E521" s="45">
        <v>0</v>
      </c>
      <c r="F521" s="46">
        <v>50</v>
      </c>
      <c r="G521" s="46">
        <f t="shared" si="12"/>
        <v>0</v>
      </c>
    </row>
    <row r="522" spans="1:7" ht="14.25" hidden="1">
      <c r="A522" s="44">
        <v>62</v>
      </c>
      <c r="B522" s="190" t="s">
        <v>216</v>
      </c>
      <c r="C522" s="190"/>
      <c r="D522" s="33" t="s">
        <v>176</v>
      </c>
      <c r="E522" s="45">
        <v>0</v>
      </c>
      <c r="F522" s="46">
        <v>250</v>
      </c>
      <c r="G522" s="46">
        <f t="shared" si="12"/>
        <v>0</v>
      </c>
    </row>
    <row r="523" spans="1:7" ht="14.25" hidden="1">
      <c r="A523" s="44">
        <v>63</v>
      </c>
      <c r="B523" s="190" t="s">
        <v>178</v>
      </c>
      <c r="C523" s="190"/>
      <c r="D523" s="33" t="s">
        <v>176</v>
      </c>
      <c r="E523" s="45">
        <v>0</v>
      </c>
      <c r="F523" s="46">
        <v>250</v>
      </c>
      <c r="G523" s="46">
        <f t="shared" si="12"/>
        <v>0</v>
      </c>
    </row>
    <row r="524" spans="1:7" ht="14.25" hidden="1">
      <c r="A524" s="44">
        <v>64</v>
      </c>
      <c r="B524" s="190" t="s">
        <v>217</v>
      </c>
      <c r="C524" s="190"/>
      <c r="D524" s="33" t="s">
        <v>176</v>
      </c>
      <c r="E524" s="45">
        <v>0</v>
      </c>
      <c r="F524" s="46">
        <v>100</v>
      </c>
      <c r="G524" s="46">
        <f t="shared" si="12"/>
        <v>0</v>
      </c>
    </row>
    <row r="525" spans="1:7" ht="14.25" hidden="1">
      <c r="A525" s="44">
        <v>65</v>
      </c>
      <c r="B525" s="190" t="s">
        <v>218</v>
      </c>
      <c r="C525" s="190"/>
      <c r="D525" s="33" t="s">
        <v>176</v>
      </c>
      <c r="E525" s="45">
        <v>0</v>
      </c>
      <c r="F525" s="46">
        <v>100</v>
      </c>
      <c r="G525" s="46">
        <f t="shared" si="12"/>
        <v>0</v>
      </c>
    </row>
    <row r="526" spans="1:7" ht="14.25" hidden="1">
      <c r="A526" s="44">
        <v>66</v>
      </c>
      <c r="B526" s="190" t="s">
        <v>180</v>
      </c>
      <c r="C526" s="190"/>
      <c r="D526" s="33" t="s">
        <v>212</v>
      </c>
      <c r="E526" s="45">
        <v>0</v>
      </c>
      <c r="F526" s="46">
        <v>20</v>
      </c>
      <c r="G526" s="46">
        <f aca="true" t="shared" si="13" ref="G526:G548">F526*E526</f>
        <v>0</v>
      </c>
    </row>
    <row r="527" spans="1:7" ht="14.25" hidden="1">
      <c r="A527" s="44">
        <v>67</v>
      </c>
      <c r="B527" s="190" t="s">
        <v>219</v>
      </c>
      <c r="C527" s="190"/>
      <c r="D527" s="33" t="s">
        <v>212</v>
      </c>
      <c r="E527" s="45">
        <v>0</v>
      </c>
      <c r="F527" s="46">
        <v>25</v>
      </c>
      <c r="G527" s="46">
        <f t="shared" si="13"/>
        <v>0</v>
      </c>
    </row>
    <row r="528" spans="1:7" ht="14.25" hidden="1">
      <c r="A528" s="44">
        <v>68</v>
      </c>
      <c r="B528" s="190" t="s">
        <v>220</v>
      </c>
      <c r="C528" s="190"/>
      <c r="D528" s="33" t="s">
        <v>176</v>
      </c>
      <c r="E528" s="45">
        <v>0</v>
      </c>
      <c r="F528" s="46">
        <v>200</v>
      </c>
      <c r="G528" s="46">
        <f t="shared" si="13"/>
        <v>0</v>
      </c>
    </row>
    <row r="529" spans="1:7" ht="14.25" hidden="1">
      <c r="A529" s="44">
        <v>69</v>
      </c>
      <c r="B529" s="190" t="s">
        <v>221</v>
      </c>
      <c r="C529" s="190"/>
      <c r="D529" s="33" t="s">
        <v>176</v>
      </c>
      <c r="E529" s="45">
        <v>0</v>
      </c>
      <c r="F529" s="46">
        <v>100</v>
      </c>
      <c r="G529" s="46">
        <f t="shared" si="13"/>
        <v>0</v>
      </c>
    </row>
    <row r="530" spans="1:7" ht="14.25" hidden="1">
      <c r="A530" s="44">
        <v>70</v>
      </c>
      <c r="B530" s="190" t="s">
        <v>181</v>
      </c>
      <c r="C530" s="190"/>
      <c r="D530" s="33" t="s">
        <v>176</v>
      </c>
      <c r="E530" s="45">
        <v>0</v>
      </c>
      <c r="F530" s="46">
        <v>30</v>
      </c>
      <c r="G530" s="46">
        <f t="shared" si="13"/>
        <v>0</v>
      </c>
    </row>
    <row r="531" spans="1:7" ht="19.5" customHeight="1">
      <c r="A531" s="44">
        <v>71</v>
      </c>
      <c r="B531" s="190" t="s">
        <v>265</v>
      </c>
      <c r="C531" s="190"/>
      <c r="D531" s="33" t="s">
        <v>176</v>
      </c>
      <c r="E531" s="45">
        <v>20</v>
      </c>
      <c r="F531" s="46">
        <v>50</v>
      </c>
      <c r="G531" s="46">
        <f t="shared" si="13"/>
        <v>1000</v>
      </c>
    </row>
    <row r="532" spans="1:7" ht="18" customHeight="1">
      <c r="A532" s="44">
        <v>72</v>
      </c>
      <c r="B532" s="190" t="s">
        <v>426</v>
      </c>
      <c r="C532" s="190"/>
      <c r="D532" s="33" t="s">
        <v>176</v>
      </c>
      <c r="E532" s="45">
        <v>10</v>
      </c>
      <c r="F532" s="46">
        <v>20</v>
      </c>
      <c r="G532" s="46">
        <f t="shared" si="13"/>
        <v>200</v>
      </c>
    </row>
    <row r="533" spans="1:7" ht="13.5" customHeight="1">
      <c r="A533" s="44">
        <v>73</v>
      </c>
      <c r="B533" s="190" t="s">
        <v>427</v>
      </c>
      <c r="C533" s="190"/>
      <c r="D533" s="33" t="s">
        <v>176</v>
      </c>
      <c r="E533" s="45">
        <v>30</v>
      </c>
      <c r="F533" s="46">
        <v>50</v>
      </c>
      <c r="G533" s="46">
        <f t="shared" si="13"/>
        <v>1500</v>
      </c>
    </row>
    <row r="534" spans="1:7" ht="18" customHeight="1">
      <c r="A534" s="44">
        <v>74</v>
      </c>
      <c r="B534" s="190" t="s">
        <v>347</v>
      </c>
      <c r="C534" s="190"/>
      <c r="D534" s="33" t="s">
        <v>176</v>
      </c>
      <c r="E534" s="45">
        <v>30</v>
      </c>
      <c r="F534" s="46">
        <v>50</v>
      </c>
      <c r="G534" s="46">
        <f t="shared" si="13"/>
        <v>1500</v>
      </c>
    </row>
    <row r="535" spans="1:7" ht="16.5" customHeight="1">
      <c r="A535" s="44">
        <v>75</v>
      </c>
      <c r="B535" s="190" t="s">
        <v>428</v>
      </c>
      <c r="C535" s="190"/>
      <c r="D535" s="33" t="s">
        <v>176</v>
      </c>
      <c r="E535" s="45">
        <v>30</v>
      </c>
      <c r="F535" s="46">
        <v>50</v>
      </c>
      <c r="G535" s="46">
        <f t="shared" si="13"/>
        <v>1500</v>
      </c>
    </row>
    <row r="536" spans="1:7" ht="19.5" customHeight="1">
      <c r="A536" s="44">
        <v>76</v>
      </c>
      <c r="B536" s="190" t="s">
        <v>344</v>
      </c>
      <c r="C536" s="190"/>
      <c r="D536" s="33" t="s">
        <v>176</v>
      </c>
      <c r="E536" s="45">
        <v>30</v>
      </c>
      <c r="F536" s="46">
        <v>50</v>
      </c>
      <c r="G536" s="46">
        <f>F536*E536</f>
        <v>1500</v>
      </c>
    </row>
    <row r="537" spans="1:7" ht="16.5" customHeight="1">
      <c r="A537" s="44">
        <v>77</v>
      </c>
      <c r="B537" s="190" t="s">
        <v>308</v>
      </c>
      <c r="C537" s="190"/>
      <c r="D537" s="33" t="s">
        <v>176</v>
      </c>
      <c r="E537" s="45">
        <v>30</v>
      </c>
      <c r="F537" s="46">
        <v>50</v>
      </c>
      <c r="G537" s="46">
        <f t="shared" si="13"/>
        <v>1500</v>
      </c>
    </row>
    <row r="538" spans="1:7" ht="14.25" customHeight="1">
      <c r="A538" s="44">
        <v>78</v>
      </c>
      <c r="B538" s="190" t="s">
        <v>429</v>
      </c>
      <c r="C538" s="190"/>
      <c r="D538" s="33" t="s">
        <v>176</v>
      </c>
      <c r="E538" s="45">
        <v>30</v>
      </c>
      <c r="F538" s="46">
        <v>50</v>
      </c>
      <c r="G538" s="46">
        <f t="shared" si="13"/>
        <v>1500</v>
      </c>
    </row>
    <row r="539" spans="1:7" ht="17.25" customHeight="1" hidden="1">
      <c r="A539" s="44">
        <v>79</v>
      </c>
      <c r="B539" s="190" t="s">
        <v>354</v>
      </c>
      <c r="C539" s="190"/>
      <c r="D539" s="33" t="s">
        <v>176</v>
      </c>
      <c r="E539" s="45">
        <v>0</v>
      </c>
      <c r="F539" s="46">
        <v>250</v>
      </c>
      <c r="G539" s="46">
        <f t="shared" si="13"/>
        <v>0</v>
      </c>
    </row>
    <row r="540" spans="1:7" ht="15.75" customHeight="1" hidden="1">
      <c r="A540" s="44">
        <v>80</v>
      </c>
      <c r="B540" s="190" t="s">
        <v>355</v>
      </c>
      <c r="C540" s="190"/>
      <c r="D540" s="33" t="s">
        <v>176</v>
      </c>
      <c r="E540" s="45">
        <v>0</v>
      </c>
      <c r="F540" s="46">
        <v>1000</v>
      </c>
      <c r="G540" s="46">
        <f t="shared" si="13"/>
        <v>0</v>
      </c>
    </row>
    <row r="541" spans="1:7" ht="15.75" customHeight="1" hidden="1">
      <c r="A541" s="44">
        <v>81</v>
      </c>
      <c r="B541" s="190" t="s">
        <v>356</v>
      </c>
      <c r="C541" s="190"/>
      <c r="D541" s="33" t="s">
        <v>176</v>
      </c>
      <c r="E541" s="45">
        <v>0</v>
      </c>
      <c r="F541" s="46">
        <v>1000</v>
      </c>
      <c r="G541" s="46">
        <f t="shared" si="13"/>
        <v>0</v>
      </c>
    </row>
    <row r="542" spans="1:7" ht="15.75" customHeight="1" hidden="1">
      <c r="A542" s="44">
        <v>82</v>
      </c>
      <c r="B542" s="190" t="s">
        <v>340</v>
      </c>
      <c r="C542" s="190"/>
      <c r="D542" s="33" t="s">
        <v>176</v>
      </c>
      <c r="E542" s="45">
        <v>0</v>
      </c>
      <c r="F542" s="46">
        <v>150</v>
      </c>
      <c r="G542" s="46">
        <f t="shared" si="13"/>
        <v>0</v>
      </c>
    </row>
    <row r="543" spans="1:7" ht="22.5" customHeight="1" hidden="1" thickBot="1">
      <c r="A543" s="44">
        <v>83</v>
      </c>
      <c r="B543" s="190" t="s">
        <v>232</v>
      </c>
      <c r="C543" s="190"/>
      <c r="D543" s="33" t="s">
        <v>212</v>
      </c>
      <c r="E543" s="45">
        <v>0</v>
      </c>
      <c r="F543" s="46">
        <v>200</v>
      </c>
      <c r="G543" s="46">
        <f t="shared" si="13"/>
        <v>0</v>
      </c>
    </row>
    <row r="544" spans="1:7" ht="19.5" customHeight="1" hidden="1" thickBot="1">
      <c r="A544" s="44">
        <v>84</v>
      </c>
      <c r="B544" s="190" t="s">
        <v>175</v>
      </c>
      <c r="C544" s="190"/>
      <c r="D544" s="33" t="s">
        <v>176</v>
      </c>
      <c r="E544" s="45">
        <v>20</v>
      </c>
      <c r="F544" s="46">
        <v>0</v>
      </c>
      <c r="G544" s="46">
        <f t="shared" si="13"/>
        <v>0</v>
      </c>
    </row>
    <row r="545" spans="1:7" ht="13.5" customHeight="1" hidden="1" thickBot="1">
      <c r="A545" s="44">
        <v>85</v>
      </c>
      <c r="B545" s="190" t="s">
        <v>233</v>
      </c>
      <c r="C545" s="190"/>
      <c r="D545" s="33" t="s">
        <v>179</v>
      </c>
      <c r="E545" s="45">
        <v>0</v>
      </c>
      <c r="F545" s="46">
        <v>100</v>
      </c>
      <c r="G545" s="46">
        <f t="shared" si="13"/>
        <v>0</v>
      </c>
    </row>
    <row r="546" spans="1:7" ht="21.75" customHeight="1" hidden="1" thickBot="1">
      <c r="A546" s="44">
        <v>86</v>
      </c>
      <c r="B546" s="190" t="s">
        <v>234</v>
      </c>
      <c r="C546" s="190"/>
      <c r="D546" s="33" t="s">
        <v>176</v>
      </c>
      <c r="E546" s="45">
        <v>0</v>
      </c>
      <c r="F546" s="46">
        <v>200</v>
      </c>
      <c r="G546" s="46">
        <f t="shared" si="13"/>
        <v>0</v>
      </c>
    </row>
    <row r="547" spans="1:7" ht="21.75" customHeight="1" hidden="1" thickBot="1">
      <c r="A547" s="44">
        <v>87</v>
      </c>
      <c r="B547" s="190" t="s">
        <v>235</v>
      </c>
      <c r="C547" s="190"/>
      <c r="D547" s="33" t="s">
        <v>228</v>
      </c>
      <c r="E547" s="45">
        <v>0</v>
      </c>
      <c r="F547" s="46">
        <v>100</v>
      </c>
      <c r="G547" s="46">
        <f t="shared" si="13"/>
        <v>0</v>
      </c>
    </row>
    <row r="548" spans="1:7" ht="18.75" customHeight="1" hidden="1" thickBot="1">
      <c r="A548" s="44">
        <v>88</v>
      </c>
      <c r="B548" s="190" t="s">
        <v>236</v>
      </c>
      <c r="C548" s="190"/>
      <c r="D548" s="33" t="s">
        <v>228</v>
      </c>
      <c r="E548" s="45">
        <v>0</v>
      </c>
      <c r="F548" s="46">
        <v>150</v>
      </c>
      <c r="G548" s="46">
        <f t="shared" si="13"/>
        <v>0</v>
      </c>
    </row>
    <row r="549" spans="1:7" ht="15">
      <c r="A549" s="44" t="s">
        <v>183</v>
      </c>
      <c r="B549" s="204" t="s">
        <v>435</v>
      </c>
      <c r="C549" s="204"/>
      <c r="D549" s="33"/>
      <c r="E549" s="45"/>
      <c r="F549" s="46"/>
      <c r="G549" s="48">
        <f>G551+G552+G553+G554+G555+G556+G557+G558+G559+G560+G561+G562+G571+G572+G573+G574+G575+G576+G577+G581+G550+G563+G564+G565+G566+G567+G568+G569+G570+G578+G579+G580</f>
        <v>22390</v>
      </c>
    </row>
    <row r="550" spans="1:7" ht="14.25">
      <c r="A550" s="44">
        <v>1</v>
      </c>
      <c r="B550" s="190" t="s">
        <v>436</v>
      </c>
      <c r="C550" s="190"/>
      <c r="D550" s="33" t="s">
        <v>176</v>
      </c>
      <c r="E550" s="45">
        <v>20</v>
      </c>
      <c r="F550" s="46">
        <v>20</v>
      </c>
      <c r="G550" s="46">
        <f aca="true" t="shared" si="14" ref="G550:G562">F550*E550</f>
        <v>400</v>
      </c>
    </row>
    <row r="551" spans="1:7" ht="14.25">
      <c r="A551" s="44">
        <v>2</v>
      </c>
      <c r="B551" s="190" t="s">
        <v>211</v>
      </c>
      <c r="C551" s="190"/>
      <c r="D551" s="33" t="s">
        <v>176</v>
      </c>
      <c r="E551" s="45">
        <v>50</v>
      </c>
      <c r="F551" s="46">
        <v>200</v>
      </c>
      <c r="G551" s="46">
        <f t="shared" si="14"/>
        <v>10000</v>
      </c>
    </row>
    <row r="552" spans="1:7" ht="13.5" customHeight="1">
      <c r="A552" s="44">
        <v>3</v>
      </c>
      <c r="B552" s="190" t="s">
        <v>175</v>
      </c>
      <c r="C552" s="190"/>
      <c r="D552" s="33" t="s">
        <v>176</v>
      </c>
      <c r="E552" s="45">
        <v>1</v>
      </c>
      <c r="F552" s="46">
        <v>590</v>
      </c>
      <c r="G552" s="46">
        <f t="shared" si="14"/>
        <v>590</v>
      </c>
    </row>
    <row r="553" spans="1:7" ht="14.25" hidden="1">
      <c r="A553" s="44">
        <v>4</v>
      </c>
      <c r="B553" s="190" t="s">
        <v>186</v>
      </c>
      <c r="C553" s="190"/>
      <c r="D553" s="33" t="s">
        <v>176</v>
      </c>
      <c r="E553" s="45">
        <v>0</v>
      </c>
      <c r="F553" s="46">
        <v>20</v>
      </c>
      <c r="G553" s="46">
        <f t="shared" si="14"/>
        <v>0</v>
      </c>
    </row>
    <row r="554" spans="1:7" ht="14.25" hidden="1">
      <c r="A554" s="44">
        <v>5</v>
      </c>
      <c r="B554" s="190" t="s">
        <v>237</v>
      </c>
      <c r="C554" s="190"/>
      <c r="D554" s="33" t="s">
        <v>176</v>
      </c>
      <c r="E554" s="45">
        <v>0</v>
      </c>
      <c r="F554" s="46">
        <v>50</v>
      </c>
      <c r="G554" s="46">
        <f t="shared" si="14"/>
        <v>0</v>
      </c>
    </row>
    <row r="555" spans="1:7" ht="14.25" hidden="1">
      <c r="A555" s="44">
        <v>6</v>
      </c>
      <c r="B555" s="190" t="s">
        <v>238</v>
      </c>
      <c r="C555" s="190"/>
      <c r="D555" s="33" t="s">
        <v>176</v>
      </c>
      <c r="E555" s="45">
        <v>0</v>
      </c>
      <c r="F555" s="46">
        <v>100</v>
      </c>
      <c r="G555" s="46">
        <f t="shared" si="14"/>
        <v>0</v>
      </c>
    </row>
    <row r="556" spans="1:7" ht="14.25" hidden="1">
      <c r="A556" s="44">
        <v>7</v>
      </c>
      <c r="B556" s="190" t="s">
        <v>239</v>
      </c>
      <c r="C556" s="190"/>
      <c r="D556" s="33" t="s">
        <v>176</v>
      </c>
      <c r="E556" s="45">
        <v>0</v>
      </c>
      <c r="F556" s="46">
        <v>60</v>
      </c>
      <c r="G556" s="46">
        <f t="shared" si="14"/>
        <v>0</v>
      </c>
    </row>
    <row r="557" spans="1:7" ht="14.25">
      <c r="A557" s="44">
        <v>8</v>
      </c>
      <c r="B557" s="190" t="s">
        <v>436</v>
      </c>
      <c r="C557" s="190"/>
      <c r="D557" s="33" t="s">
        <v>176</v>
      </c>
      <c r="E557" s="45">
        <v>20</v>
      </c>
      <c r="F557" s="46">
        <v>20</v>
      </c>
      <c r="G557" s="46">
        <f t="shared" si="14"/>
        <v>400</v>
      </c>
    </row>
    <row r="558" spans="1:7" ht="14.25">
      <c r="A558" s="44">
        <v>9</v>
      </c>
      <c r="B558" s="190" t="s">
        <v>437</v>
      </c>
      <c r="C558" s="190"/>
      <c r="D558" s="33" t="s">
        <v>176</v>
      </c>
      <c r="E558" s="45">
        <v>20</v>
      </c>
      <c r="F558" s="46">
        <v>50</v>
      </c>
      <c r="G558" s="46">
        <f t="shared" si="14"/>
        <v>1000</v>
      </c>
    </row>
    <row r="559" spans="1:7" ht="14.25">
      <c r="A559" s="44">
        <v>10</v>
      </c>
      <c r="B559" s="190" t="s">
        <v>438</v>
      </c>
      <c r="C559" s="190"/>
      <c r="D559" s="33" t="s">
        <v>176</v>
      </c>
      <c r="E559" s="45">
        <v>50</v>
      </c>
      <c r="F559" s="46">
        <v>150</v>
      </c>
      <c r="G559" s="46">
        <f t="shared" si="14"/>
        <v>7500</v>
      </c>
    </row>
    <row r="560" spans="1:7" ht="15.75" customHeight="1">
      <c r="A560" s="44">
        <v>11</v>
      </c>
      <c r="B560" s="190" t="s">
        <v>439</v>
      </c>
      <c r="C560" s="190"/>
      <c r="D560" s="33" t="s">
        <v>176</v>
      </c>
      <c r="E560" s="45">
        <v>50</v>
      </c>
      <c r="F560" s="46">
        <v>50</v>
      </c>
      <c r="G560" s="46">
        <f t="shared" si="14"/>
        <v>2500</v>
      </c>
    </row>
    <row r="561" spans="1:7" ht="13.5" customHeight="1" hidden="1">
      <c r="A561" s="44">
        <v>12</v>
      </c>
      <c r="B561" s="190" t="s">
        <v>239</v>
      </c>
      <c r="C561" s="190"/>
      <c r="D561" s="33" t="s">
        <v>176</v>
      </c>
      <c r="E561" s="45">
        <v>40</v>
      </c>
      <c r="F561" s="46">
        <v>0</v>
      </c>
      <c r="G561" s="46">
        <f t="shared" si="14"/>
        <v>0</v>
      </c>
    </row>
    <row r="562" spans="1:7" ht="14.25" hidden="1">
      <c r="A562" s="44">
        <v>13</v>
      </c>
      <c r="B562" s="190" t="s">
        <v>347</v>
      </c>
      <c r="C562" s="190"/>
      <c r="D562" s="33" t="s">
        <v>176</v>
      </c>
      <c r="E562" s="45">
        <v>50</v>
      </c>
      <c r="F562" s="46">
        <v>0</v>
      </c>
      <c r="G562" s="46">
        <f t="shared" si="14"/>
        <v>0</v>
      </c>
    </row>
    <row r="563" spans="1:7" ht="14.25" hidden="1">
      <c r="A563" s="44">
        <v>14</v>
      </c>
      <c r="B563" s="190" t="s">
        <v>308</v>
      </c>
      <c r="C563" s="190"/>
      <c r="D563" s="33" t="s">
        <v>176</v>
      </c>
      <c r="E563" s="45">
        <v>20</v>
      </c>
      <c r="F563" s="46">
        <v>0</v>
      </c>
      <c r="G563" s="46">
        <v>0</v>
      </c>
    </row>
    <row r="564" spans="1:7" ht="14.25" hidden="1">
      <c r="A564" s="44">
        <v>15</v>
      </c>
      <c r="B564" s="190" t="s">
        <v>348</v>
      </c>
      <c r="C564" s="190"/>
      <c r="D564" s="33" t="s">
        <v>176</v>
      </c>
      <c r="E564" s="45">
        <v>20</v>
      </c>
      <c r="F564" s="46">
        <v>0</v>
      </c>
      <c r="G564" s="46">
        <f aca="true" t="shared" si="15" ref="G564:G581">F564*E564</f>
        <v>0</v>
      </c>
    </row>
    <row r="565" spans="1:7" ht="14.25" hidden="1">
      <c r="A565" s="44">
        <v>16</v>
      </c>
      <c r="B565" s="190" t="s">
        <v>349</v>
      </c>
      <c r="C565" s="190"/>
      <c r="D565" s="33" t="s">
        <v>176</v>
      </c>
      <c r="E565" s="45">
        <v>20</v>
      </c>
      <c r="F565" s="46">
        <v>0</v>
      </c>
      <c r="G565" s="46">
        <f t="shared" si="15"/>
        <v>0</v>
      </c>
    </row>
    <row r="566" spans="1:7" ht="14.25" hidden="1">
      <c r="A566" s="44">
        <v>17</v>
      </c>
      <c r="B566" s="190" t="s">
        <v>350</v>
      </c>
      <c r="C566" s="190"/>
      <c r="D566" s="33" t="s">
        <v>176</v>
      </c>
      <c r="E566" s="45">
        <v>10</v>
      </c>
      <c r="F566" s="46">
        <v>0</v>
      </c>
      <c r="G566" s="46">
        <f t="shared" si="15"/>
        <v>0</v>
      </c>
    </row>
    <row r="567" spans="1:7" ht="14.25" hidden="1">
      <c r="A567" s="44">
        <v>18</v>
      </c>
      <c r="B567" s="190" t="s">
        <v>265</v>
      </c>
      <c r="C567" s="190"/>
      <c r="D567" s="33" t="s">
        <v>176</v>
      </c>
      <c r="E567" s="45">
        <v>10</v>
      </c>
      <c r="F567" s="46">
        <v>0</v>
      </c>
      <c r="G567" s="46">
        <f t="shared" si="15"/>
        <v>0</v>
      </c>
    </row>
    <row r="568" spans="1:7" ht="14.25" hidden="1">
      <c r="A568" s="44">
        <v>19</v>
      </c>
      <c r="B568" s="190" t="s">
        <v>309</v>
      </c>
      <c r="C568" s="190"/>
      <c r="D568" s="33" t="s">
        <v>176</v>
      </c>
      <c r="E568" s="45">
        <v>30</v>
      </c>
      <c r="F568" s="46">
        <v>0</v>
      </c>
      <c r="G568" s="46">
        <f t="shared" si="15"/>
        <v>0</v>
      </c>
    </row>
    <row r="569" spans="1:7" ht="16.5" customHeight="1" hidden="1" thickBot="1">
      <c r="A569" s="44">
        <v>20</v>
      </c>
      <c r="B569" s="190" t="s">
        <v>310</v>
      </c>
      <c r="C569" s="190"/>
      <c r="D569" s="33" t="s">
        <v>176</v>
      </c>
      <c r="E569" s="45">
        <v>100</v>
      </c>
      <c r="F569" s="46">
        <v>0</v>
      </c>
      <c r="G569" s="46">
        <f t="shared" si="15"/>
        <v>0</v>
      </c>
    </row>
    <row r="570" spans="1:7" ht="19.5" customHeight="1" hidden="1" thickBot="1">
      <c r="A570" s="44">
        <v>21</v>
      </c>
      <c r="B570" s="190" t="s">
        <v>311</v>
      </c>
      <c r="C570" s="190"/>
      <c r="D570" s="33" t="s">
        <v>176</v>
      </c>
      <c r="E570" s="45">
        <v>25</v>
      </c>
      <c r="F570" s="46">
        <v>0</v>
      </c>
      <c r="G570" s="46">
        <f t="shared" si="15"/>
        <v>0</v>
      </c>
    </row>
    <row r="571" spans="1:7" ht="14.25" hidden="1">
      <c r="A571" s="44">
        <v>14</v>
      </c>
      <c r="B571" s="190" t="s">
        <v>312</v>
      </c>
      <c r="C571" s="190"/>
      <c r="D571" s="33" t="s">
        <v>179</v>
      </c>
      <c r="E571" s="45">
        <v>4</v>
      </c>
      <c r="F571" s="46">
        <v>0</v>
      </c>
      <c r="G571" s="46">
        <f t="shared" si="15"/>
        <v>0</v>
      </c>
    </row>
    <row r="572" spans="1:7" ht="14.25" hidden="1">
      <c r="A572" s="44">
        <v>15</v>
      </c>
      <c r="B572" s="190" t="s">
        <v>313</v>
      </c>
      <c r="C572" s="190"/>
      <c r="D572" s="33" t="s">
        <v>176</v>
      </c>
      <c r="E572" s="45">
        <v>100</v>
      </c>
      <c r="F572" s="46">
        <v>0</v>
      </c>
      <c r="G572" s="46">
        <f t="shared" si="15"/>
        <v>0</v>
      </c>
    </row>
    <row r="573" spans="1:7" ht="14.25" hidden="1">
      <c r="A573" s="44">
        <v>16</v>
      </c>
      <c r="B573" s="190" t="s">
        <v>314</v>
      </c>
      <c r="C573" s="190"/>
      <c r="D573" s="33" t="s">
        <v>176</v>
      </c>
      <c r="E573" s="45">
        <v>14</v>
      </c>
      <c r="F573" s="46">
        <v>0</v>
      </c>
      <c r="G573" s="46">
        <f t="shared" si="15"/>
        <v>0</v>
      </c>
    </row>
    <row r="574" spans="1:7" ht="14.25" hidden="1">
      <c r="A574" s="44">
        <v>17</v>
      </c>
      <c r="B574" s="190" t="s">
        <v>315</v>
      </c>
      <c r="C574" s="190"/>
      <c r="D574" s="33" t="s">
        <v>176</v>
      </c>
      <c r="E574" s="45">
        <v>10</v>
      </c>
      <c r="F574" s="46">
        <v>0</v>
      </c>
      <c r="G574" s="46">
        <f t="shared" si="15"/>
        <v>0</v>
      </c>
    </row>
    <row r="575" spans="1:7" ht="14.25" hidden="1">
      <c r="A575" s="44">
        <v>18</v>
      </c>
      <c r="B575" s="190" t="s">
        <v>316</v>
      </c>
      <c r="C575" s="190"/>
      <c r="D575" s="33" t="s">
        <v>176</v>
      </c>
      <c r="E575" s="45">
        <v>10</v>
      </c>
      <c r="F575" s="46">
        <v>0</v>
      </c>
      <c r="G575" s="46">
        <f t="shared" si="15"/>
        <v>0</v>
      </c>
    </row>
    <row r="576" spans="1:7" ht="14.25" hidden="1">
      <c r="A576" s="44">
        <v>19</v>
      </c>
      <c r="B576" s="190" t="s">
        <v>317</v>
      </c>
      <c r="C576" s="190"/>
      <c r="D576" s="33" t="s">
        <v>176</v>
      </c>
      <c r="E576" s="45">
        <v>1</v>
      </c>
      <c r="F576" s="46">
        <v>0</v>
      </c>
      <c r="G576" s="46">
        <f t="shared" si="15"/>
        <v>0</v>
      </c>
    </row>
    <row r="577" spans="1:7" ht="14.25" hidden="1">
      <c r="A577" s="44">
        <v>20</v>
      </c>
      <c r="B577" s="190" t="s">
        <v>318</v>
      </c>
      <c r="C577" s="190"/>
      <c r="D577" s="33" t="s">
        <v>176</v>
      </c>
      <c r="E577" s="45">
        <v>1</v>
      </c>
      <c r="F577" s="46">
        <v>0</v>
      </c>
      <c r="G577" s="46">
        <f t="shared" si="15"/>
        <v>0</v>
      </c>
    </row>
    <row r="578" spans="1:7" ht="14.25" hidden="1">
      <c r="A578" s="44">
        <v>18</v>
      </c>
      <c r="B578" s="190" t="s">
        <v>320</v>
      </c>
      <c r="C578" s="190"/>
      <c r="D578" s="33" t="s">
        <v>176</v>
      </c>
      <c r="E578" s="45">
        <v>4</v>
      </c>
      <c r="F578" s="46">
        <v>0</v>
      </c>
      <c r="G578" s="46">
        <f t="shared" si="15"/>
        <v>0</v>
      </c>
    </row>
    <row r="579" spans="1:7" ht="14.25" hidden="1">
      <c r="A579" s="44">
        <v>19</v>
      </c>
      <c r="B579" s="190" t="s">
        <v>321</v>
      </c>
      <c r="C579" s="190"/>
      <c r="D579" s="33" t="s">
        <v>176</v>
      </c>
      <c r="E579" s="45">
        <v>50</v>
      </c>
      <c r="F579" s="46">
        <v>0</v>
      </c>
      <c r="G579" s="46">
        <f t="shared" si="15"/>
        <v>0</v>
      </c>
    </row>
    <row r="580" spans="1:7" ht="14.25" hidden="1">
      <c r="A580" s="44">
        <v>20</v>
      </c>
      <c r="B580" s="190" t="s">
        <v>322</v>
      </c>
      <c r="C580" s="190"/>
      <c r="D580" s="33" t="s">
        <v>176</v>
      </c>
      <c r="E580" s="45">
        <v>5</v>
      </c>
      <c r="F580" s="46">
        <v>0</v>
      </c>
      <c r="G580" s="46">
        <f t="shared" si="15"/>
        <v>0</v>
      </c>
    </row>
    <row r="581" spans="1:7" ht="19.5" customHeight="1" hidden="1" thickBot="1">
      <c r="A581" s="44">
        <v>21</v>
      </c>
      <c r="B581" s="190" t="s">
        <v>319</v>
      </c>
      <c r="C581" s="190"/>
      <c r="D581" s="33" t="s">
        <v>176</v>
      </c>
      <c r="E581" s="45">
        <v>2</v>
      </c>
      <c r="F581" s="46">
        <v>0</v>
      </c>
      <c r="G581" s="46">
        <f t="shared" si="15"/>
        <v>0</v>
      </c>
    </row>
    <row r="582" spans="1:7" ht="15" hidden="1">
      <c r="A582" s="44" t="s">
        <v>185</v>
      </c>
      <c r="B582" s="202" t="s">
        <v>263</v>
      </c>
      <c r="C582" s="202"/>
      <c r="D582" s="33"/>
      <c r="E582" s="45"/>
      <c r="F582" s="46"/>
      <c r="G582" s="48">
        <f>G583+G584</f>
        <v>0</v>
      </c>
    </row>
    <row r="583" spans="1:7" ht="14.25" hidden="1">
      <c r="A583" s="44"/>
      <c r="B583" s="203" t="s">
        <v>300</v>
      </c>
      <c r="C583" s="203"/>
      <c r="D583" s="33" t="s">
        <v>176</v>
      </c>
      <c r="E583" s="45">
        <v>0</v>
      </c>
      <c r="F583" s="46">
        <v>2000</v>
      </c>
      <c r="G583" s="86">
        <f>F583*E583</f>
        <v>0</v>
      </c>
    </row>
    <row r="584" spans="1:7" ht="14.25" hidden="1">
      <c r="A584" s="44"/>
      <c r="B584" s="203" t="s">
        <v>301</v>
      </c>
      <c r="C584" s="203"/>
      <c r="D584" s="33" t="s">
        <v>176</v>
      </c>
      <c r="E584" s="45">
        <v>0</v>
      </c>
      <c r="F584" s="46">
        <v>1600</v>
      </c>
      <c r="G584" s="86">
        <f>F584*E584</f>
        <v>0</v>
      </c>
    </row>
    <row r="585" spans="1:7" ht="15" hidden="1">
      <c r="A585" s="44" t="s">
        <v>243</v>
      </c>
      <c r="B585" s="202" t="s">
        <v>244</v>
      </c>
      <c r="C585" s="202"/>
      <c r="D585" s="33" t="s">
        <v>176</v>
      </c>
      <c r="E585" s="45">
        <v>0</v>
      </c>
      <c r="F585" s="46">
        <v>1000</v>
      </c>
      <c r="G585" s="48">
        <f>F585*E585</f>
        <v>0</v>
      </c>
    </row>
    <row r="586" spans="1:7" ht="15">
      <c r="A586" s="44" t="s">
        <v>183</v>
      </c>
      <c r="B586" s="204" t="s">
        <v>263</v>
      </c>
      <c r="C586" s="204"/>
      <c r="D586" s="33"/>
      <c r="E586" s="45"/>
      <c r="F586" s="46"/>
      <c r="G586" s="48">
        <f>G587+G588+G589+G596+G597+G598+G599+G594+G595</f>
        <v>40540</v>
      </c>
    </row>
    <row r="587" spans="1:7" ht="14.25">
      <c r="A587" s="44">
        <v>1</v>
      </c>
      <c r="B587" s="190" t="s">
        <v>357</v>
      </c>
      <c r="C587" s="190"/>
      <c r="D587" s="33" t="s">
        <v>176</v>
      </c>
      <c r="E587" s="45">
        <v>40</v>
      </c>
      <c r="F587" s="46">
        <v>300</v>
      </c>
      <c r="G587" s="46">
        <f aca="true" t="shared" si="16" ref="G587:G600">F587*E587</f>
        <v>12000</v>
      </c>
    </row>
    <row r="588" spans="1:7" ht="14.25">
      <c r="A588" s="44">
        <v>2</v>
      </c>
      <c r="B588" s="190" t="s">
        <v>301</v>
      </c>
      <c r="C588" s="190"/>
      <c r="D588" s="33" t="s">
        <v>176</v>
      </c>
      <c r="E588" s="45">
        <v>10</v>
      </c>
      <c r="F588" s="46">
        <v>1000</v>
      </c>
      <c r="G588" s="46">
        <f t="shared" si="16"/>
        <v>10000</v>
      </c>
    </row>
    <row r="589" spans="1:7" ht="13.5" customHeight="1">
      <c r="A589" s="44">
        <v>3</v>
      </c>
      <c r="B589" s="190" t="s">
        <v>430</v>
      </c>
      <c r="C589" s="190"/>
      <c r="D589" s="33" t="s">
        <v>176</v>
      </c>
      <c r="E589" s="45">
        <v>20</v>
      </c>
      <c r="F589" s="46">
        <v>100</v>
      </c>
      <c r="G589" s="46">
        <f t="shared" si="16"/>
        <v>2000</v>
      </c>
    </row>
    <row r="590" spans="1:7" ht="14.25" hidden="1">
      <c r="A590" s="44">
        <v>4</v>
      </c>
      <c r="B590" s="190" t="s">
        <v>186</v>
      </c>
      <c r="C590" s="190"/>
      <c r="D590" s="33" t="s">
        <v>176</v>
      </c>
      <c r="E590" s="45">
        <v>0</v>
      </c>
      <c r="F590" s="46">
        <v>20</v>
      </c>
      <c r="G590" s="46">
        <f t="shared" si="16"/>
        <v>0</v>
      </c>
    </row>
    <row r="591" spans="1:7" ht="14.25" hidden="1">
      <c r="A591" s="44">
        <v>5</v>
      </c>
      <c r="B591" s="190" t="s">
        <v>237</v>
      </c>
      <c r="C591" s="190"/>
      <c r="D591" s="33" t="s">
        <v>176</v>
      </c>
      <c r="E591" s="45">
        <v>0</v>
      </c>
      <c r="F591" s="46">
        <v>50</v>
      </c>
      <c r="G591" s="46">
        <f t="shared" si="16"/>
        <v>0</v>
      </c>
    </row>
    <row r="592" spans="1:7" ht="14.25" hidden="1">
      <c r="A592" s="44">
        <v>6</v>
      </c>
      <c r="B592" s="190" t="s">
        <v>238</v>
      </c>
      <c r="C592" s="190"/>
      <c r="D592" s="33" t="s">
        <v>176</v>
      </c>
      <c r="E592" s="45">
        <v>0</v>
      </c>
      <c r="F592" s="46">
        <v>100</v>
      </c>
      <c r="G592" s="46">
        <f t="shared" si="16"/>
        <v>0</v>
      </c>
    </row>
    <row r="593" spans="1:7" ht="14.25" hidden="1">
      <c r="A593" s="44">
        <v>7</v>
      </c>
      <c r="B593" s="190" t="s">
        <v>239</v>
      </c>
      <c r="C593" s="190"/>
      <c r="D593" s="33" t="s">
        <v>176</v>
      </c>
      <c r="E593" s="45">
        <v>0</v>
      </c>
      <c r="F593" s="46">
        <v>60</v>
      </c>
      <c r="G593" s="46">
        <f t="shared" si="16"/>
        <v>0</v>
      </c>
    </row>
    <row r="594" spans="1:7" ht="14.25">
      <c r="A594" s="44">
        <v>8</v>
      </c>
      <c r="B594" s="190" t="s">
        <v>431</v>
      </c>
      <c r="C594" s="190"/>
      <c r="D594" s="33" t="s">
        <v>176</v>
      </c>
      <c r="E594" s="45">
        <v>10</v>
      </c>
      <c r="F594" s="46">
        <v>500</v>
      </c>
      <c r="G594" s="46">
        <f>F594*E594</f>
        <v>5000</v>
      </c>
    </row>
    <row r="595" spans="1:7" ht="13.5" customHeight="1">
      <c r="A595" s="44">
        <v>9</v>
      </c>
      <c r="B595" s="190" t="s">
        <v>432</v>
      </c>
      <c r="C595" s="190"/>
      <c r="D595" s="33" t="s">
        <v>176</v>
      </c>
      <c r="E595" s="45">
        <v>5</v>
      </c>
      <c r="F595" s="46">
        <v>332</v>
      </c>
      <c r="G595" s="46">
        <f>F595*E595</f>
        <v>1660</v>
      </c>
    </row>
    <row r="596" spans="1:7" ht="14.25">
      <c r="A596" s="44">
        <v>8</v>
      </c>
      <c r="B596" s="207" t="s">
        <v>433</v>
      </c>
      <c r="C596" s="207"/>
      <c r="D596" s="39" t="s">
        <v>176</v>
      </c>
      <c r="E596" s="94">
        <v>2</v>
      </c>
      <c r="F596" s="95">
        <v>4000</v>
      </c>
      <c r="G596" s="95">
        <f t="shared" si="16"/>
        <v>8000</v>
      </c>
    </row>
    <row r="597" spans="1:7" ht="13.5" customHeight="1">
      <c r="A597" s="44">
        <v>9</v>
      </c>
      <c r="B597" s="207" t="s">
        <v>434</v>
      </c>
      <c r="C597" s="207"/>
      <c r="D597" s="39" t="s">
        <v>176</v>
      </c>
      <c r="E597" s="94">
        <v>10</v>
      </c>
      <c r="F597" s="95">
        <v>188</v>
      </c>
      <c r="G597" s="95">
        <f t="shared" si="16"/>
        <v>1880</v>
      </c>
    </row>
    <row r="598" spans="1:7" ht="14.25" hidden="1">
      <c r="A598" s="44">
        <v>10</v>
      </c>
      <c r="B598" s="207" t="s">
        <v>351</v>
      </c>
      <c r="C598" s="207"/>
      <c r="D598" s="39" t="s">
        <v>176</v>
      </c>
      <c r="E598" s="94">
        <v>0</v>
      </c>
      <c r="F598" s="95">
        <v>150</v>
      </c>
      <c r="G598" s="95">
        <f t="shared" si="16"/>
        <v>0</v>
      </c>
    </row>
    <row r="599" spans="1:7" ht="14.25" hidden="1">
      <c r="A599" s="44">
        <v>11</v>
      </c>
      <c r="B599" s="207" t="s">
        <v>352</v>
      </c>
      <c r="C599" s="207"/>
      <c r="D599" s="39" t="s">
        <v>176</v>
      </c>
      <c r="E599" s="94">
        <v>0</v>
      </c>
      <c r="F599" s="95">
        <v>120</v>
      </c>
      <c r="G599" s="95">
        <f t="shared" si="16"/>
        <v>0</v>
      </c>
    </row>
    <row r="600" spans="1:7" ht="13.5" customHeight="1" hidden="1" thickBot="1">
      <c r="A600" s="44">
        <v>12</v>
      </c>
      <c r="B600" s="207" t="s">
        <v>239</v>
      </c>
      <c r="C600" s="207"/>
      <c r="D600" s="39" t="s">
        <v>176</v>
      </c>
      <c r="E600" s="94">
        <v>0</v>
      </c>
      <c r="F600" s="95">
        <v>0</v>
      </c>
      <c r="G600" s="95">
        <f t="shared" si="16"/>
        <v>0</v>
      </c>
    </row>
    <row r="601" spans="1:7" ht="15">
      <c r="A601" s="44" t="s">
        <v>245</v>
      </c>
      <c r="B601" s="204" t="s">
        <v>246</v>
      </c>
      <c r="C601" s="204"/>
      <c r="D601" s="39"/>
      <c r="E601" s="94"/>
      <c r="F601" s="95"/>
      <c r="G601" s="96">
        <f>G602+G603+G608+G604+G607+G605+G606</f>
        <v>36000</v>
      </c>
    </row>
    <row r="602" spans="1:7" ht="17.25" customHeight="1">
      <c r="A602" s="44">
        <v>1</v>
      </c>
      <c r="B602" s="207" t="s">
        <v>440</v>
      </c>
      <c r="C602" s="207"/>
      <c r="D602" s="39" t="s">
        <v>176</v>
      </c>
      <c r="E602" s="94">
        <v>124</v>
      </c>
      <c r="F602" s="95">
        <v>250</v>
      </c>
      <c r="G602" s="95">
        <f aca="true" t="shared" si="17" ref="G602:G608">F602*E602</f>
        <v>31000</v>
      </c>
    </row>
    <row r="603" spans="1:7" ht="20.25" customHeight="1" hidden="1" thickBot="1">
      <c r="A603" s="44">
        <v>2</v>
      </c>
      <c r="B603" s="207" t="s">
        <v>335</v>
      </c>
      <c r="C603" s="207"/>
      <c r="D603" s="39" t="s">
        <v>176</v>
      </c>
      <c r="E603" s="94">
        <v>0</v>
      </c>
      <c r="F603" s="95">
        <v>300</v>
      </c>
      <c r="G603" s="95">
        <f t="shared" si="17"/>
        <v>0</v>
      </c>
    </row>
    <row r="604" spans="1:7" ht="18" customHeight="1" hidden="1" thickBot="1">
      <c r="A604" s="44">
        <v>3</v>
      </c>
      <c r="B604" s="207" t="s">
        <v>298</v>
      </c>
      <c r="C604" s="207"/>
      <c r="D604" s="39" t="s">
        <v>260</v>
      </c>
      <c r="E604" s="94">
        <v>0</v>
      </c>
      <c r="F604" s="95">
        <v>1000</v>
      </c>
      <c r="G604" s="95">
        <f t="shared" si="17"/>
        <v>0</v>
      </c>
    </row>
    <row r="605" spans="1:7" ht="23.25" customHeight="1" hidden="1" thickBot="1">
      <c r="A605" s="44">
        <v>4</v>
      </c>
      <c r="B605" s="207" t="s">
        <v>336</v>
      </c>
      <c r="C605" s="207"/>
      <c r="D605" s="39" t="s">
        <v>176</v>
      </c>
      <c r="E605" s="94">
        <v>0</v>
      </c>
      <c r="F605" s="95">
        <v>150</v>
      </c>
      <c r="G605" s="95">
        <f t="shared" si="17"/>
        <v>0</v>
      </c>
    </row>
    <row r="606" spans="1:7" ht="26.25" customHeight="1" hidden="1" thickBot="1">
      <c r="A606" s="44">
        <v>5</v>
      </c>
      <c r="B606" s="207" t="s">
        <v>337</v>
      </c>
      <c r="C606" s="207"/>
      <c r="D606" s="39" t="s">
        <v>176</v>
      </c>
      <c r="E606" s="94">
        <v>0</v>
      </c>
      <c r="F606" s="95">
        <v>300</v>
      </c>
      <c r="G606" s="95">
        <f t="shared" si="17"/>
        <v>0</v>
      </c>
    </row>
    <row r="607" spans="1:7" ht="16.5" customHeight="1" hidden="1" thickBot="1">
      <c r="A607" s="44">
        <v>6</v>
      </c>
      <c r="B607" s="207" t="s">
        <v>338</v>
      </c>
      <c r="C607" s="207"/>
      <c r="D607" s="39" t="s">
        <v>176</v>
      </c>
      <c r="E607" s="94">
        <v>0</v>
      </c>
      <c r="F607" s="95">
        <v>100000</v>
      </c>
      <c r="G607" s="95">
        <f t="shared" si="17"/>
        <v>0</v>
      </c>
    </row>
    <row r="608" spans="1:7" ht="14.25" customHeight="1">
      <c r="A608" s="44">
        <v>7</v>
      </c>
      <c r="B608" s="207" t="s">
        <v>441</v>
      </c>
      <c r="C608" s="207"/>
      <c r="D608" s="39" t="s">
        <v>176</v>
      </c>
      <c r="E608" s="94">
        <v>2</v>
      </c>
      <c r="F608" s="95">
        <v>2500</v>
      </c>
      <c r="G608" s="95">
        <f t="shared" si="17"/>
        <v>5000</v>
      </c>
    </row>
    <row r="609" spans="1:7" ht="13.5" customHeight="1">
      <c r="A609" s="44"/>
      <c r="B609" s="40" t="s">
        <v>324</v>
      </c>
      <c r="C609" s="89"/>
      <c r="D609" s="89"/>
      <c r="E609" s="90"/>
      <c r="F609" s="91"/>
      <c r="G609" s="92">
        <f>G601+G586+G549+G460</f>
        <v>121030</v>
      </c>
    </row>
    <row r="610" spans="1:7" ht="14.25" hidden="1">
      <c r="A610" s="44">
        <v>1</v>
      </c>
      <c r="B610" s="207" t="s">
        <v>240</v>
      </c>
      <c r="C610" s="207"/>
      <c r="D610" s="39" t="s">
        <v>241</v>
      </c>
      <c r="E610" s="97">
        <v>8393.142857142857</v>
      </c>
      <c r="F610" s="95">
        <v>35</v>
      </c>
      <c r="G610" s="95">
        <v>0</v>
      </c>
    </row>
    <row r="611" spans="1:7" ht="14.25" hidden="1">
      <c r="A611" s="44">
        <v>2</v>
      </c>
      <c r="B611" s="207" t="s">
        <v>296</v>
      </c>
      <c r="C611" s="207"/>
      <c r="D611" s="39" t="s">
        <v>176</v>
      </c>
      <c r="E611" s="94">
        <v>416</v>
      </c>
      <c r="F611" s="95">
        <v>15</v>
      </c>
      <c r="G611" s="95">
        <v>0</v>
      </c>
    </row>
    <row r="612" spans="1:7" ht="15" customHeight="1" hidden="1">
      <c r="A612" s="44"/>
      <c r="B612" s="38" t="s">
        <v>266</v>
      </c>
      <c r="C612" s="39"/>
      <c r="D612" s="39"/>
      <c r="E612" s="94"/>
      <c r="F612" s="95"/>
      <c r="G612" s="96">
        <f>G611+G610</f>
        <v>0</v>
      </c>
    </row>
    <row r="613" spans="1:7" ht="14.25">
      <c r="A613" s="44">
        <v>1</v>
      </c>
      <c r="B613" s="207" t="s">
        <v>334</v>
      </c>
      <c r="C613" s="207"/>
      <c r="D613" s="39" t="s">
        <v>188</v>
      </c>
      <c r="E613" s="94">
        <v>2860</v>
      </c>
      <c r="F613" s="95">
        <v>25</v>
      </c>
      <c r="G613" s="95">
        <f>F613*E613</f>
        <v>71500</v>
      </c>
    </row>
    <row r="614" spans="1:7" ht="14.25">
      <c r="A614" s="44">
        <v>2</v>
      </c>
      <c r="B614" s="207" t="s">
        <v>444</v>
      </c>
      <c r="C614" s="207"/>
      <c r="D614" s="39" t="s">
        <v>176</v>
      </c>
      <c r="E614" s="94">
        <v>20</v>
      </c>
      <c r="F614" s="95">
        <v>1805.0865</v>
      </c>
      <c r="G614" s="95">
        <f>F614*E614</f>
        <v>36101.729999999996</v>
      </c>
    </row>
    <row r="615" spans="1:7" ht="15" customHeight="1">
      <c r="A615" s="44"/>
      <c r="B615" s="40" t="s">
        <v>189</v>
      </c>
      <c r="C615" s="89"/>
      <c r="D615" s="89"/>
      <c r="E615" s="90"/>
      <c r="F615" s="91"/>
      <c r="G615" s="92">
        <f>G614+G613</f>
        <v>107601.73</v>
      </c>
    </row>
    <row r="616" spans="1:7" ht="15" customHeight="1">
      <c r="A616" s="44"/>
      <c r="B616" s="190" t="s">
        <v>334</v>
      </c>
      <c r="C616" s="190"/>
      <c r="D616" s="33" t="s">
        <v>188</v>
      </c>
      <c r="E616" s="45">
        <v>1500</v>
      </c>
      <c r="F616" s="46">
        <v>40</v>
      </c>
      <c r="G616" s="46">
        <f>E616*F616</f>
        <v>60000</v>
      </c>
    </row>
    <row r="617" spans="1:7" ht="20.25" customHeight="1">
      <c r="A617" s="44">
        <v>1</v>
      </c>
      <c r="B617" s="190" t="s">
        <v>334</v>
      </c>
      <c r="C617" s="190"/>
      <c r="D617" s="33" t="s">
        <v>188</v>
      </c>
      <c r="E617" s="45">
        <v>1500</v>
      </c>
      <c r="F617" s="46">
        <v>80</v>
      </c>
      <c r="G617" s="46">
        <f>E617*F617</f>
        <v>120000</v>
      </c>
    </row>
    <row r="618" spans="1:7" ht="14.25" hidden="1">
      <c r="A618" s="44">
        <v>2</v>
      </c>
      <c r="B618" s="190" t="s">
        <v>334</v>
      </c>
      <c r="C618" s="190"/>
      <c r="D618" s="33" t="s">
        <v>188</v>
      </c>
      <c r="E618" s="45">
        <v>1500</v>
      </c>
      <c r="F618" s="46">
        <v>80</v>
      </c>
      <c r="G618" s="46">
        <f>E618*F618</f>
        <v>120000</v>
      </c>
    </row>
    <row r="619" spans="1:7" ht="15" customHeight="1">
      <c r="A619" s="44"/>
      <c r="B619" s="40" t="s">
        <v>358</v>
      </c>
      <c r="C619" s="89"/>
      <c r="D619" s="89"/>
      <c r="E619" s="90"/>
      <c r="F619" s="91"/>
      <c r="G619" s="92">
        <f>G616+G617</f>
        <v>180000</v>
      </c>
    </row>
    <row r="620" spans="1:7" ht="20.25" customHeight="1">
      <c r="A620" s="44">
        <v>1</v>
      </c>
      <c r="B620" s="190" t="s">
        <v>334</v>
      </c>
      <c r="C620" s="190"/>
      <c r="D620" s="33" t="s">
        <v>188</v>
      </c>
      <c r="E620" s="45">
        <v>1746</v>
      </c>
      <c r="F620" s="46">
        <v>63</v>
      </c>
      <c r="G620" s="46">
        <v>110000</v>
      </c>
    </row>
    <row r="621" spans="1:7" ht="14.25" hidden="1">
      <c r="A621" s="44">
        <v>2</v>
      </c>
      <c r="B621" s="190" t="s">
        <v>334</v>
      </c>
      <c r="C621" s="190"/>
      <c r="D621" s="33" t="s">
        <v>188</v>
      </c>
      <c r="E621" s="45">
        <v>1500</v>
      </c>
      <c r="F621" s="46">
        <v>80</v>
      </c>
      <c r="G621" s="46">
        <f>E621*F621</f>
        <v>120000</v>
      </c>
    </row>
    <row r="622" spans="1:7" ht="15" customHeight="1">
      <c r="A622" s="44"/>
      <c r="B622" s="40" t="s">
        <v>447</v>
      </c>
      <c r="C622" s="89"/>
      <c r="D622" s="89"/>
      <c r="E622" s="90"/>
      <c r="F622" s="91"/>
      <c r="G622" s="92">
        <f>G620</f>
        <v>110000</v>
      </c>
    </row>
    <row r="623" spans="1:7" ht="15">
      <c r="A623" s="33"/>
      <c r="B623" s="169" t="s">
        <v>10</v>
      </c>
      <c r="C623" s="169"/>
      <c r="D623" s="44" t="s">
        <v>11</v>
      </c>
      <c r="E623" s="55" t="s">
        <v>11</v>
      </c>
      <c r="F623" s="87" t="s">
        <v>11</v>
      </c>
      <c r="G623" s="48">
        <f>G619+G615+G612+G609+G457+G622</f>
        <v>518631.73</v>
      </c>
    </row>
    <row r="625" ht="14.25">
      <c r="G625" s="88" t="e">
        <f>'СТ.210'!L39+'СТ.210'!G63+'СТ.210'!L102+налоги!G20+налоги!F28+налоги!F42+налоги!F56+'прочие кроме закупок'!E25+закупки!F27+закупки!G72+закупки!F166+закупки!E242+закупки!F309+закупки!G623+'соц вып'!E18</f>
        <v>#VALUE!</v>
      </c>
    </row>
  </sheetData>
  <sheetProtection/>
  <mergeCells count="572">
    <mergeCell ref="B576:C576"/>
    <mergeCell ref="B592:C592"/>
    <mergeCell ref="B593:C593"/>
    <mergeCell ref="B567:C567"/>
    <mergeCell ref="B577:C577"/>
    <mergeCell ref="B578:C578"/>
    <mergeCell ref="B579:C579"/>
    <mergeCell ref="B580:C580"/>
    <mergeCell ref="B581:C581"/>
    <mergeCell ref="B572:C572"/>
    <mergeCell ref="B587:C587"/>
    <mergeCell ref="B588:C588"/>
    <mergeCell ref="B589:C589"/>
    <mergeCell ref="B590:C590"/>
    <mergeCell ref="B620:C620"/>
    <mergeCell ref="B621:C621"/>
    <mergeCell ref="B618:C618"/>
    <mergeCell ref="B607:C607"/>
    <mergeCell ref="B608:C608"/>
    <mergeCell ref="B617:C617"/>
    <mergeCell ref="B611:C611"/>
    <mergeCell ref="B616:C616"/>
    <mergeCell ref="B610:C610"/>
    <mergeCell ref="B613:C613"/>
    <mergeCell ref="B605:C605"/>
    <mergeCell ref="B606:C606"/>
    <mergeCell ref="B598:C598"/>
    <mergeCell ref="B599:C599"/>
    <mergeCell ref="B600:C600"/>
    <mergeCell ref="B601:C601"/>
    <mergeCell ref="B602:C602"/>
    <mergeCell ref="B603:C603"/>
    <mergeCell ref="B604:C604"/>
    <mergeCell ref="B597:C597"/>
    <mergeCell ref="B582:C582"/>
    <mergeCell ref="B583:C583"/>
    <mergeCell ref="B584:C584"/>
    <mergeCell ref="B591:C591"/>
    <mergeCell ref="B596:C596"/>
    <mergeCell ref="B594:C594"/>
    <mergeCell ref="B595:C595"/>
    <mergeCell ref="B585:C585"/>
    <mergeCell ref="B586:C586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71:C571"/>
    <mergeCell ref="B553:C553"/>
    <mergeCell ref="B554:C554"/>
    <mergeCell ref="B557:C557"/>
    <mergeCell ref="B574:C574"/>
    <mergeCell ref="B565:C565"/>
    <mergeCell ref="B566:C566"/>
    <mergeCell ref="B573:C573"/>
    <mergeCell ref="B568:C568"/>
    <mergeCell ref="B569:C569"/>
    <mergeCell ref="B570:C570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39:C539"/>
    <mergeCell ref="B540:C540"/>
    <mergeCell ref="B541:C541"/>
    <mergeCell ref="B542:C542"/>
    <mergeCell ref="B529:C529"/>
    <mergeCell ref="B530:C530"/>
    <mergeCell ref="B543:C543"/>
    <mergeCell ref="B544:C544"/>
    <mergeCell ref="B533:C533"/>
    <mergeCell ref="B534:C534"/>
    <mergeCell ref="B535:C535"/>
    <mergeCell ref="B536:C536"/>
    <mergeCell ref="B537:C537"/>
    <mergeCell ref="B538:C538"/>
    <mergeCell ref="B531:C531"/>
    <mergeCell ref="B532:C532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15:C515"/>
    <mergeCell ref="B516:C516"/>
    <mergeCell ref="B517:C517"/>
    <mergeCell ref="B518:C518"/>
    <mergeCell ref="B505:C505"/>
    <mergeCell ref="B506:C506"/>
    <mergeCell ref="B519:C519"/>
    <mergeCell ref="B520:C520"/>
    <mergeCell ref="B509:C509"/>
    <mergeCell ref="B510:C510"/>
    <mergeCell ref="B511:C511"/>
    <mergeCell ref="B512:C512"/>
    <mergeCell ref="B513:C513"/>
    <mergeCell ref="B514:C514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491:C491"/>
    <mergeCell ref="B492:C492"/>
    <mergeCell ref="B493:C493"/>
    <mergeCell ref="B494:C494"/>
    <mergeCell ref="B495:C495"/>
    <mergeCell ref="B496:C496"/>
    <mergeCell ref="B475:C475"/>
    <mergeCell ref="B486:C486"/>
    <mergeCell ref="B487:C487"/>
    <mergeCell ref="B488:C488"/>
    <mergeCell ref="B489:C489"/>
    <mergeCell ref="B490:C490"/>
    <mergeCell ref="B484:C484"/>
    <mergeCell ref="B485:C485"/>
    <mergeCell ref="B469:C469"/>
    <mergeCell ref="B470:C470"/>
    <mergeCell ref="B471:C471"/>
    <mergeCell ref="B472:C472"/>
    <mergeCell ref="B473:C473"/>
    <mergeCell ref="B474:C474"/>
    <mergeCell ref="B614:C614"/>
    <mergeCell ref="B460:C460"/>
    <mergeCell ref="B461:C461"/>
    <mergeCell ref="B462:C462"/>
    <mergeCell ref="B463:C463"/>
    <mergeCell ref="B464:C464"/>
    <mergeCell ref="B465:C465"/>
    <mergeCell ref="B466:C466"/>
    <mergeCell ref="B293:C293"/>
    <mergeCell ref="B294:C294"/>
    <mergeCell ref="B409:C409"/>
    <mergeCell ref="B395:C395"/>
    <mergeCell ref="B398:C398"/>
    <mergeCell ref="B400:C400"/>
    <mergeCell ref="B396:C396"/>
    <mergeCell ref="B397:C397"/>
    <mergeCell ref="B407:C407"/>
    <mergeCell ref="B408:C408"/>
    <mergeCell ref="B289:C289"/>
    <mergeCell ref="B290:C290"/>
    <mergeCell ref="B291:C291"/>
    <mergeCell ref="B292:C292"/>
    <mergeCell ref="B467:C467"/>
    <mergeCell ref="B468:C468"/>
    <mergeCell ref="B394:C394"/>
    <mergeCell ref="B404:C404"/>
    <mergeCell ref="B405:C405"/>
    <mergeCell ref="B406:C406"/>
    <mergeCell ref="B401:C401"/>
    <mergeCell ref="B402:C402"/>
    <mergeCell ref="B403:C403"/>
    <mergeCell ref="B399:C399"/>
    <mergeCell ref="B441:C441"/>
    <mergeCell ref="B425:C425"/>
    <mergeCell ref="B426:C426"/>
    <mergeCell ref="B427:C427"/>
    <mergeCell ref="B428:C428"/>
    <mergeCell ref="B429:C429"/>
    <mergeCell ref="B430:C430"/>
    <mergeCell ref="B431:C431"/>
    <mergeCell ref="B439:C439"/>
    <mergeCell ref="B440:C440"/>
    <mergeCell ref="B355:C355"/>
    <mergeCell ref="B356:C356"/>
    <mergeCell ref="B357:C357"/>
    <mergeCell ref="B358:C358"/>
    <mergeCell ref="B359:C359"/>
    <mergeCell ref="B360:C360"/>
    <mergeCell ref="B367:C367"/>
    <mergeCell ref="B368:C368"/>
    <mergeCell ref="B354:C354"/>
    <mergeCell ref="B374:C374"/>
    <mergeCell ref="B375:C375"/>
    <mergeCell ref="B424:C424"/>
    <mergeCell ref="B417:C417"/>
    <mergeCell ref="B376:C376"/>
    <mergeCell ref="B393:C393"/>
    <mergeCell ref="B391:C391"/>
    <mergeCell ref="B392:C392"/>
    <mergeCell ref="B379:C379"/>
    <mergeCell ref="B373:C373"/>
    <mergeCell ref="B364:C364"/>
    <mergeCell ref="B365:C365"/>
    <mergeCell ref="B366:C366"/>
    <mergeCell ref="B369:C369"/>
    <mergeCell ref="B370:C370"/>
    <mergeCell ref="B371:C371"/>
    <mergeCell ref="B372:C372"/>
    <mergeCell ref="B413:C413"/>
    <mergeCell ref="B414:C414"/>
    <mergeCell ref="B415:C415"/>
    <mergeCell ref="B416:C416"/>
    <mergeCell ref="A248:B248"/>
    <mergeCell ref="B250:C250"/>
    <mergeCell ref="B278:C278"/>
    <mergeCell ref="B279:C279"/>
    <mergeCell ref="B268:C268"/>
    <mergeCell ref="B269:C269"/>
    <mergeCell ref="B251:C251"/>
    <mergeCell ref="B252:C252"/>
    <mergeCell ref="B253:C253"/>
    <mergeCell ref="B263:C263"/>
    <mergeCell ref="B352:C352"/>
    <mergeCell ref="B353:C353"/>
    <mergeCell ref="B281:C281"/>
    <mergeCell ref="B282:C282"/>
    <mergeCell ref="B283:C283"/>
    <mergeCell ref="B284:C284"/>
    <mergeCell ref="B337:C337"/>
    <mergeCell ref="B321:C321"/>
    <mergeCell ref="B303:C303"/>
    <mergeCell ref="B298:C298"/>
    <mergeCell ref="B259:C259"/>
    <mergeCell ref="B351:C351"/>
    <mergeCell ref="B239:C239"/>
    <mergeCell ref="B240:C240"/>
    <mergeCell ref="B241:C241"/>
    <mergeCell ref="B276:C276"/>
    <mergeCell ref="B277:C277"/>
    <mergeCell ref="B264:C264"/>
    <mergeCell ref="B265:C265"/>
    <mergeCell ref="B266:C266"/>
    <mergeCell ref="B267:C267"/>
    <mergeCell ref="B449:C449"/>
    <mergeCell ref="B456:C456"/>
    <mergeCell ref="B454:C454"/>
    <mergeCell ref="B455:C455"/>
    <mergeCell ref="B450:C450"/>
    <mergeCell ref="B453:C453"/>
    <mergeCell ref="B451:C451"/>
    <mergeCell ref="B452:C452"/>
    <mergeCell ref="B411:C411"/>
    <mergeCell ref="B482:C482"/>
    <mergeCell ref="B483:C483"/>
    <mergeCell ref="B443:C443"/>
    <mergeCell ref="B445:C445"/>
    <mergeCell ref="B444:C444"/>
    <mergeCell ref="B446:C446"/>
    <mergeCell ref="B447:C447"/>
    <mergeCell ref="B448:C448"/>
    <mergeCell ref="B476:C476"/>
    <mergeCell ref="B477:C477"/>
    <mergeCell ref="B478:C478"/>
    <mergeCell ref="B479:C479"/>
    <mergeCell ref="B480:C480"/>
    <mergeCell ref="B481:C481"/>
    <mergeCell ref="B152:C152"/>
    <mergeCell ref="B191:C191"/>
    <mergeCell ref="A172:B172"/>
    <mergeCell ref="B186:C186"/>
    <mergeCell ref="B187:C187"/>
    <mergeCell ref="B188:C188"/>
    <mergeCell ref="B189:C189"/>
    <mergeCell ref="B185:C185"/>
    <mergeCell ref="B159:C159"/>
    <mergeCell ref="B160:C160"/>
    <mergeCell ref="B194:C194"/>
    <mergeCell ref="B262:C262"/>
    <mergeCell ref="B209:C209"/>
    <mergeCell ref="B210:C210"/>
    <mergeCell ref="B211:C211"/>
    <mergeCell ref="B213:C213"/>
    <mergeCell ref="B223:C223"/>
    <mergeCell ref="B224:C224"/>
    <mergeCell ref="B214:C214"/>
    <mergeCell ref="B215:C215"/>
    <mergeCell ref="B272:C272"/>
    <mergeCell ref="B273:C273"/>
    <mergeCell ref="B274:C274"/>
    <mergeCell ref="B275:C275"/>
    <mergeCell ref="B141:C141"/>
    <mergeCell ref="B142:C142"/>
    <mergeCell ref="B143:C143"/>
    <mergeCell ref="B144:C144"/>
    <mergeCell ref="B145:C145"/>
    <mergeCell ref="B171:C171"/>
    <mergeCell ref="B151:C151"/>
    <mergeCell ref="B148:C148"/>
    <mergeCell ref="B155:C155"/>
    <mergeCell ref="B156:C156"/>
    <mergeCell ref="B153:C153"/>
    <mergeCell ref="B150:C150"/>
    <mergeCell ref="B149:C149"/>
    <mergeCell ref="B164:C164"/>
    <mergeCell ref="B135:C135"/>
    <mergeCell ref="B136:C136"/>
    <mergeCell ref="B137:C137"/>
    <mergeCell ref="B138:C138"/>
    <mergeCell ref="B139:C139"/>
    <mergeCell ref="B140:C140"/>
    <mergeCell ref="B221:C221"/>
    <mergeCell ref="B222:C222"/>
    <mergeCell ref="B195:C195"/>
    <mergeCell ref="B196:C196"/>
    <mergeCell ref="B197:C197"/>
    <mergeCell ref="B198:C198"/>
    <mergeCell ref="B199:C199"/>
    <mergeCell ref="B200:C200"/>
    <mergeCell ref="B190:C190"/>
    <mergeCell ref="B182:C182"/>
    <mergeCell ref="B183:C183"/>
    <mergeCell ref="B184:C184"/>
    <mergeCell ref="E174:E175"/>
    <mergeCell ref="B176:C176"/>
    <mergeCell ref="B181:C181"/>
    <mergeCell ref="B177:C177"/>
    <mergeCell ref="B178:C178"/>
    <mergeCell ref="B174:C175"/>
    <mergeCell ref="B179:C179"/>
    <mergeCell ref="B180:C180"/>
    <mergeCell ref="B258:C258"/>
    <mergeCell ref="B206:C206"/>
    <mergeCell ref="B208:C208"/>
    <mergeCell ref="D174:D175"/>
    <mergeCell ref="B201:C201"/>
    <mergeCell ref="B192:C192"/>
    <mergeCell ref="B193:C193"/>
    <mergeCell ref="B204:C204"/>
    <mergeCell ref="B205:C205"/>
    <mergeCell ref="B202:C202"/>
    <mergeCell ref="B254:C254"/>
    <mergeCell ref="B255:C255"/>
    <mergeCell ref="B256:C256"/>
    <mergeCell ref="B257:C257"/>
    <mergeCell ref="B218:C218"/>
    <mergeCell ref="B207:C207"/>
    <mergeCell ref="B203:C203"/>
    <mergeCell ref="B212:C212"/>
    <mergeCell ref="B216:C216"/>
    <mergeCell ref="B217:C217"/>
    <mergeCell ref="B412:C412"/>
    <mergeCell ref="B270:C270"/>
    <mergeCell ref="B271:C271"/>
    <mergeCell ref="B309:C309"/>
    <mergeCell ref="B313:C313"/>
    <mergeCell ref="B314:C314"/>
    <mergeCell ref="A315:B315"/>
    <mergeCell ref="B410:C410"/>
    <mergeCell ref="B304:C304"/>
    <mergeCell ref="B302:C302"/>
    <mergeCell ref="B158:C158"/>
    <mergeCell ref="B623:C623"/>
    <mergeCell ref="B317:C317"/>
    <mergeCell ref="B318:C318"/>
    <mergeCell ref="B319:C319"/>
    <mergeCell ref="B320:C320"/>
    <mergeCell ref="B225:C225"/>
    <mergeCell ref="B237:C237"/>
    <mergeCell ref="B238:C238"/>
    <mergeCell ref="B228:C228"/>
    <mergeCell ref="B129:C129"/>
    <mergeCell ref="B130:C130"/>
    <mergeCell ref="B166:C166"/>
    <mergeCell ref="B170:C170"/>
    <mergeCell ref="B146:C146"/>
    <mergeCell ref="B147:C147"/>
    <mergeCell ref="B154:C154"/>
    <mergeCell ref="B157:C157"/>
    <mergeCell ref="B161:C161"/>
    <mergeCell ref="B162:C162"/>
    <mergeCell ref="B119:C119"/>
    <mergeCell ref="B120:C120"/>
    <mergeCell ref="B123:C123"/>
    <mergeCell ref="B127:C127"/>
    <mergeCell ref="B121:C121"/>
    <mergeCell ref="B126:C126"/>
    <mergeCell ref="B122:C122"/>
    <mergeCell ref="B125:C125"/>
    <mergeCell ref="B124:C124"/>
    <mergeCell ref="B131:C131"/>
    <mergeCell ref="B132:C132"/>
    <mergeCell ref="B133:C133"/>
    <mergeCell ref="B134:C134"/>
    <mergeCell ref="B113:C113"/>
    <mergeCell ref="B114:C114"/>
    <mergeCell ref="B115:C115"/>
    <mergeCell ref="B116:C116"/>
    <mergeCell ref="B117:C117"/>
    <mergeCell ref="B118:C118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86:C86"/>
    <mergeCell ref="B87:C87"/>
    <mergeCell ref="B88:C88"/>
    <mergeCell ref="B89:C89"/>
    <mergeCell ref="B90:C90"/>
    <mergeCell ref="B91:C91"/>
    <mergeCell ref="B92:C92"/>
    <mergeCell ref="B93:C93"/>
    <mergeCell ref="B96:C96"/>
    <mergeCell ref="B97:C97"/>
    <mergeCell ref="A98:B98"/>
    <mergeCell ref="B100:C100"/>
    <mergeCell ref="B72:C72"/>
    <mergeCell ref="B76:C76"/>
    <mergeCell ref="B77:C77"/>
    <mergeCell ref="A78:B78"/>
    <mergeCell ref="B80:C81"/>
    <mergeCell ref="D80:D81"/>
    <mergeCell ref="E80:E81"/>
    <mergeCell ref="F80:F81"/>
    <mergeCell ref="B82:C82"/>
    <mergeCell ref="B83:C83"/>
    <mergeCell ref="B84:C84"/>
    <mergeCell ref="B85:C85"/>
    <mergeCell ref="B71:C71"/>
    <mergeCell ref="B60:C60"/>
    <mergeCell ref="B61:C61"/>
    <mergeCell ref="B62:C62"/>
    <mergeCell ref="B63:C63"/>
    <mergeCell ref="B64:C64"/>
    <mergeCell ref="B67:C67"/>
    <mergeCell ref="B68:C68"/>
    <mergeCell ref="B69:C69"/>
    <mergeCell ref="B70:C70"/>
    <mergeCell ref="B59:C59"/>
    <mergeCell ref="G48:G49"/>
    <mergeCell ref="B50:C50"/>
    <mergeCell ref="B51:C51"/>
    <mergeCell ref="B52:C52"/>
    <mergeCell ref="B48:C49"/>
    <mergeCell ref="D48:D49"/>
    <mergeCell ref="E48:E49"/>
    <mergeCell ref="B55:C55"/>
    <mergeCell ref="B56:C56"/>
    <mergeCell ref="B57:C57"/>
    <mergeCell ref="B58:C58"/>
    <mergeCell ref="G5:J5"/>
    <mergeCell ref="G6:J6"/>
    <mergeCell ref="A32:B32"/>
    <mergeCell ref="B34:B35"/>
    <mergeCell ref="C34:C35"/>
    <mergeCell ref="D34:D35"/>
    <mergeCell ref="F48:F49"/>
    <mergeCell ref="B30:C30"/>
    <mergeCell ref="G1:J1"/>
    <mergeCell ref="G2:J2"/>
    <mergeCell ref="G3:J3"/>
    <mergeCell ref="G4:J4"/>
    <mergeCell ref="E34:E35"/>
    <mergeCell ref="B230:C230"/>
    <mergeCell ref="B231:C231"/>
    <mergeCell ref="B232:C232"/>
    <mergeCell ref="B66:C66"/>
    <mergeCell ref="B65:C65"/>
    <mergeCell ref="B54:C54"/>
    <mergeCell ref="B44:C44"/>
    <mergeCell ref="B45:C45"/>
    <mergeCell ref="A46:B46"/>
    <mergeCell ref="B10:C10"/>
    <mergeCell ref="B11:C11"/>
    <mergeCell ref="A12:B12"/>
    <mergeCell ref="B53:C53"/>
    <mergeCell ref="B31:C31"/>
    <mergeCell ref="B300:C300"/>
    <mergeCell ref="B301:C301"/>
    <mergeCell ref="B235:C235"/>
    <mergeCell ref="B236:C236"/>
    <mergeCell ref="B280:C280"/>
    <mergeCell ref="B295:C295"/>
    <mergeCell ref="B296:C296"/>
    <mergeCell ref="B297:C297"/>
    <mergeCell ref="B260:C260"/>
    <mergeCell ref="B261:C261"/>
    <mergeCell ref="B286:C286"/>
    <mergeCell ref="B287:C287"/>
    <mergeCell ref="B288:C288"/>
    <mergeCell ref="B219:C219"/>
    <mergeCell ref="B220:C220"/>
    <mergeCell ref="B226:C226"/>
    <mergeCell ref="B227:C227"/>
    <mergeCell ref="B233:C233"/>
    <mergeCell ref="B234:C234"/>
    <mergeCell ref="B229:C229"/>
    <mergeCell ref="B242:C242"/>
    <mergeCell ref="B246:C246"/>
    <mergeCell ref="B247:C247"/>
    <mergeCell ref="B339:C339"/>
    <mergeCell ref="B305:C305"/>
    <mergeCell ref="B306:C306"/>
    <mergeCell ref="B307:C307"/>
    <mergeCell ref="B308:C308"/>
    <mergeCell ref="B299:C299"/>
    <mergeCell ref="B285:C285"/>
    <mergeCell ref="B323:C323"/>
    <mergeCell ref="B324:C324"/>
    <mergeCell ref="B325:C325"/>
    <mergeCell ref="B326:C326"/>
    <mergeCell ref="B386:C386"/>
    <mergeCell ref="B387:C387"/>
    <mergeCell ref="B388:C388"/>
    <mergeCell ref="B389:C389"/>
    <mergeCell ref="B390:C390"/>
    <mergeCell ref="B331:C331"/>
    <mergeCell ref="B332:C332"/>
    <mergeCell ref="B333:C333"/>
    <mergeCell ref="B343:C343"/>
    <mergeCell ref="B348:C348"/>
    <mergeCell ref="B346:C346"/>
    <mergeCell ref="B347:C347"/>
    <mergeCell ref="B349:C349"/>
    <mergeCell ref="B350:C350"/>
    <mergeCell ref="B432:C432"/>
    <mergeCell ref="B433:C433"/>
    <mergeCell ref="B434:C434"/>
    <mergeCell ref="B435:C435"/>
    <mergeCell ref="A7:G7"/>
    <mergeCell ref="B385:C385"/>
    <mergeCell ref="B345:C345"/>
    <mergeCell ref="B361:C361"/>
    <mergeCell ref="B362:C362"/>
    <mergeCell ref="B363:C363"/>
    <mergeCell ref="B377:C377"/>
    <mergeCell ref="B378:C378"/>
    <mergeCell ref="B340:C340"/>
    <mergeCell ref="B322:C322"/>
    <mergeCell ref="B438:C438"/>
    <mergeCell ref="B442:C442"/>
    <mergeCell ref="B418:C418"/>
    <mergeCell ref="B419:C419"/>
    <mergeCell ref="B420:C420"/>
    <mergeCell ref="B421:C421"/>
    <mergeCell ref="B422:C422"/>
    <mergeCell ref="B423:C423"/>
    <mergeCell ref="B436:C436"/>
    <mergeCell ref="B437:C437"/>
    <mergeCell ref="B384:C384"/>
    <mergeCell ref="B334:C334"/>
    <mergeCell ref="B335:C335"/>
    <mergeCell ref="B336:C336"/>
    <mergeCell ref="B338:C338"/>
    <mergeCell ref="B380:C380"/>
    <mergeCell ref="B381:C381"/>
    <mergeCell ref="B382:C382"/>
    <mergeCell ref="B383:C383"/>
    <mergeCell ref="B344:C344"/>
    <mergeCell ref="B341:C341"/>
    <mergeCell ref="B342:C342"/>
    <mergeCell ref="B327:C327"/>
    <mergeCell ref="B328:C328"/>
    <mergeCell ref="B329:C329"/>
    <mergeCell ref="B330:C3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Н. Матвеева</dc:creator>
  <cp:keywords/>
  <dc:description/>
  <cp:lastModifiedBy>User</cp:lastModifiedBy>
  <cp:lastPrinted>2017-01-19T09:42:01Z</cp:lastPrinted>
  <dcterms:created xsi:type="dcterms:W3CDTF">2016-10-24T05:01:24Z</dcterms:created>
  <dcterms:modified xsi:type="dcterms:W3CDTF">2001-12-31T21:13:58Z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